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území'!$C$123:$K$244</definedName>
    <definedName name="_xlnm.Print_Area" localSheetId="1">'a - příprava území'!$C$4:$J$41,'a - příprava území'!$C$50:$J$76,'a - příprava území'!$C$82:$J$103,'a - příprava území'!$C$109:$K$244</definedName>
    <definedName name="_xlnm.Print_Titles" localSheetId="1">'a - příprava území'!$123:$123</definedName>
    <definedName name="_xlnm._FilterDatabase" localSheetId="2" hidden="1">'b - návrh'!$C$129:$K$487</definedName>
    <definedName name="_xlnm.Print_Area" localSheetId="2">'b - návrh'!$C$4:$J$41,'b - návrh'!$C$50:$J$76,'b - návrh'!$C$82:$J$109,'b - návrh'!$C$115:$K$487</definedName>
    <definedName name="_xlnm.Print_Titles" localSheetId="2">'b - návrh'!$129:$129</definedName>
    <definedName name="_xlnm._FilterDatabase" localSheetId="3" hidden="1">'B - Vedlejší a ostatní ná...'!$C$121:$K$149</definedName>
    <definedName name="_xlnm.Print_Area" localSheetId="3">'B - Vedlejší a ostatní ná...'!$C$4:$J$39,'B - Vedlejší a ostatní ná...'!$C$50:$J$76,'B - Vedlejší a ostatní ná...'!$C$82:$J$103,'B - Vedlejší a ostatní ná...'!$C$109:$K$149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49"/>
  <c r="BH149"/>
  <c r="BG149"/>
  <c r="BF149"/>
  <c r="T149"/>
  <c r="T148"/>
  <c r="R149"/>
  <c r="R148"/>
  <c r="P149"/>
  <c r="P148"/>
  <c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92"/>
  <c r="J17"/>
  <c r="J15"/>
  <c r="E15"/>
  <c r="F118"/>
  <c r="J14"/>
  <c r="J12"/>
  <c r="J89"/>
  <c r="E7"/>
  <c r="E112"/>
  <c i="3" r="J39"/>
  <c r="J38"/>
  <c i="1" r="AY97"/>
  <c i="3" r="J37"/>
  <c i="1" r="AX97"/>
  <c i="3" r="BI484"/>
  <c r="BH484"/>
  <c r="BG484"/>
  <c r="BF484"/>
  <c r="T484"/>
  <c r="R484"/>
  <c r="P484"/>
  <c r="BI480"/>
  <c r="BH480"/>
  <c r="BG480"/>
  <c r="BF480"/>
  <c r="T480"/>
  <c r="R480"/>
  <c r="P480"/>
  <c r="BI477"/>
  <c r="BH477"/>
  <c r="BG477"/>
  <c r="BF477"/>
  <c r="T477"/>
  <c r="R477"/>
  <c r="P477"/>
  <c r="BI476"/>
  <c r="BH476"/>
  <c r="BG476"/>
  <c r="BF476"/>
  <c r="T476"/>
  <c r="R476"/>
  <c r="P476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0"/>
  <c r="BH430"/>
  <c r="BG430"/>
  <c r="BF430"/>
  <c r="T430"/>
  <c r="R430"/>
  <c r="P430"/>
  <c r="BI426"/>
  <c r="BH426"/>
  <c r="BG426"/>
  <c r="BF426"/>
  <c r="T426"/>
  <c r="R426"/>
  <c r="P426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T311"/>
  <c r="R312"/>
  <c r="R311"/>
  <c r="P312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J127"/>
  <c r="J126"/>
  <c r="F124"/>
  <c r="E122"/>
  <c r="J94"/>
  <c r="J93"/>
  <c r="F91"/>
  <c r="E89"/>
  <c r="J20"/>
  <c r="E20"/>
  <c r="F94"/>
  <c r="J19"/>
  <c r="J17"/>
  <c r="E17"/>
  <c r="F126"/>
  <c r="J16"/>
  <c r="J14"/>
  <c r="J91"/>
  <c r="E7"/>
  <c r="E85"/>
  <c i="2" r="J39"/>
  <c r="J38"/>
  <c i="1" r="AY96"/>
  <c i="2" r="J37"/>
  <c i="1" r="AX96"/>
  <c i="2"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121"/>
  <c r="J19"/>
  <c r="J17"/>
  <c r="E17"/>
  <c r="F93"/>
  <c r="J16"/>
  <c r="J14"/>
  <c r="J91"/>
  <c r="E7"/>
  <c r="E112"/>
  <c i="1" r="L90"/>
  <c r="AM90"/>
  <c r="AM89"/>
  <c r="L89"/>
  <c r="AM87"/>
  <c r="L87"/>
  <c r="L85"/>
  <c r="L84"/>
  <c i="2" r="BK229"/>
  <c r="J225"/>
  <c r="J143"/>
  <c r="J237"/>
  <c r="BK217"/>
  <c r="BK209"/>
  <c r="J193"/>
  <c r="BK176"/>
  <c r="J159"/>
  <c r="J147"/>
  <c r="BK127"/>
  <c r="BK197"/>
  <c r="J184"/>
  <c r="J167"/>
  <c r="BK139"/>
  <c r="J127"/>
  <c i="3" r="J480"/>
  <c r="BK467"/>
  <c r="BK451"/>
  <c r="BK426"/>
  <c r="BK389"/>
  <c r="J349"/>
  <c r="BK337"/>
  <c r="BK312"/>
  <c r="J273"/>
  <c r="J241"/>
  <c r="J225"/>
  <c r="BK193"/>
  <c r="J157"/>
  <c r="BK137"/>
  <c r="BK435"/>
  <c r="J417"/>
  <c r="BK393"/>
  <c r="BK369"/>
  <c r="BK333"/>
  <c r="J312"/>
  <c r="BK277"/>
  <c r="BK229"/>
  <c r="J197"/>
  <c r="J177"/>
  <c r="J165"/>
  <c r="J133"/>
  <c r="J467"/>
  <c r="BK439"/>
  <c r="J393"/>
  <c r="BK373"/>
  <c r="BK345"/>
  <c r="J325"/>
  <c r="J294"/>
  <c r="J253"/>
  <c r="J145"/>
  <c r="BK405"/>
  <c r="J365"/>
  <c r="J353"/>
  <c r="J265"/>
  <c r="J193"/>
  <c r="J173"/>
  <c r="BK157"/>
  <c i="4" r="BK149"/>
  <c r="J137"/>
  <c r="J125"/>
  <c r="BK133"/>
  <c i="2" r="BK237"/>
  <c r="BK225"/>
  <c r="J151"/>
  <c r="BK233"/>
  <c r="J217"/>
  <c r="J205"/>
  <c r="J189"/>
  <c r="J180"/>
  <c r="J163"/>
  <c r="BK143"/>
  <c r="BK241"/>
  <c r="BK193"/>
  <c r="J171"/>
  <c r="BK155"/>
  <c r="J131"/>
  <c i="3" r="BK480"/>
  <c r="J471"/>
  <c r="BK459"/>
  <c r="J430"/>
  <c r="BK413"/>
  <c r="BK385"/>
  <c r="J333"/>
  <c r="BK285"/>
  <c r="BK265"/>
  <c r="J249"/>
  <c r="J233"/>
  <c r="BK209"/>
  <c r="BK189"/>
  <c r="J141"/>
  <c r="J447"/>
  <c r="J426"/>
  <c r="BK409"/>
  <c r="BK381"/>
  <c r="BK353"/>
  <c r="BK325"/>
  <c r="J281"/>
  <c r="BK245"/>
  <c r="J217"/>
  <c r="J185"/>
  <c r="BK161"/>
  <c r="J477"/>
  <c r="BK463"/>
  <c r="J451"/>
  <c r="BK417"/>
  <c r="J377"/>
  <c r="BK341"/>
  <c r="BK317"/>
  <c r="J289"/>
  <c r="J257"/>
  <c r="BK153"/>
  <c r="J409"/>
  <c r="J369"/>
  <c r="BK298"/>
  <c r="J269"/>
  <c r="BK201"/>
  <c r="J189"/>
  <c r="BK169"/>
  <c r="J149"/>
  <c i="4" r="J144"/>
  <c r="J131"/>
  <c r="BK131"/>
  <c r="J149"/>
  <c r="J126"/>
  <c i="2" r="J229"/>
  <c r="BK205"/>
  <c r="J135"/>
  <c r="J221"/>
  <c r="J213"/>
  <c r="J197"/>
  <c r="BK171"/>
  <c r="J155"/>
  <c r="J139"/>
  <c r="J209"/>
  <c r="BK189"/>
  <c r="J176"/>
  <c r="BK147"/>
  <c i="3" r="BK484"/>
  <c r="BK477"/>
  <c r="J463"/>
  <c r="J443"/>
  <c r="BK421"/>
  <c r="BK357"/>
  <c r="J317"/>
  <c r="BK281"/>
  <c r="J261"/>
  <c r="J245"/>
  <c r="BK217"/>
  <c r="J181"/>
  <c r="J153"/>
  <c r="BK476"/>
  <c r="BK430"/>
  <c r="J405"/>
  <c r="BK377"/>
  <c r="BK349"/>
  <c r="J329"/>
  <c r="J307"/>
  <c r="BK273"/>
  <c r="J221"/>
  <c r="BK205"/>
  <c r="J169"/>
  <c r="J137"/>
  <c r="J476"/>
  <c r="J459"/>
  <c r="J421"/>
  <c r="J381"/>
  <c r="BK361"/>
  <c r="BK329"/>
  <c r="J298"/>
  <c r="J285"/>
  <c r="BK249"/>
  <c r="BK241"/>
  <c r="J237"/>
  <c r="J229"/>
  <c r="BK221"/>
  <c r="J213"/>
  <c r="BK447"/>
  <c r="J385"/>
  <c r="J357"/>
  <c r="BK289"/>
  <c r="BK233"/>
  <c r="BK197"/>
  <c r="BK177"/>
  <c r="J161"/>
  <c r="BK133"/>
  <c i="4" r="BK142"/>
  <c r="BK137"/>
  <c r="BK126"/>
  <c r="BK144"/>
  <c i="2" r="J233"/>
  <c r="BK159"/>
  <c r="J241"/>
  <c r="BK221"/>
  <c r="BK213"/>
  <c r="BK201"/>
  <c r="BK184"/>
  <c r="BK167"/>
  <c r="BK151"/>
  <c r="BK131"/>
  <c r="J201"/>
  <c r="BK180"/>
  <c r="BK163"/>
  <c r="BK135"/>
  <c i="1" r="AS95"/>
  <c i="3" r="BK455"/>
  <c r="J435"/>
  <c r="J397"/>
  <c r="J345"/>
  <c r="BK321"/>
  <c r="BK307"/>
  <c r="BK269"/>
  <c r="BK253"/>
  <c r="BK237"/>
  <c r="J205"/>
  <c r="BK173"/>
  <c r="BK149"/>
  <c r="J439"/>
  <c r="J413"/>
  <c r="BK397"/>
  <c r="J373"/>
  <c r="J341"/>
  <c r="J321"/>
  <c r="J303"/>
  <c r="BK257"/>
  <c r="BK225"/>
  <c r="BK213"/>
  <c r="BK181"/>
  <c r="BK141"/>
  <c r="J484"/>
  <c r="BK471"/>
  <c r="J455"/>
  <c r="BK401"/>
  <c r="J389"/>
  <c r="BK365"/>
  <c r="J337"/>
  <c r="BK303"/>
  <c r="BK261"/>
  <c r="J201"/>
  <c r="BK443"/>
  <c r="J401"/>
  <c r="J361"/>
  <c r="BK294"/>
  <c r="J277"/>
  <c r="J209"/>
  <c r="BK185"/>
  <c r="BK165"/>
  <c r="BK145"/>
  <c i="4" r="J133"/>
  <c r="J142"/>
  <c r="BK130"/>
  <c r="J130"/>
  <c r="BK125"/>
  <c i="2" l="1" r="BK126"/>
  <c r="J126"/>
  <c r="J100"/>
  <c r="BK175"/>
  <c r="J175"/>
  <c r="J101"/>
  <c r="R188"/>
  <c i="3" r="P132"/>
  <c r="P293"/>
  <c r="P302"/>
  <c r="P316"/>
  <c r="P425"/>
  <c r="BK475"/>
  <c r="J475"/>
  <c r="J106"/>
  <c i="2" r="R126"/>
  <c r="P175"/>
  <c r="P188"/>
  <c i="3" r="BK132"/>
  <c r="J132"/>
  <c r="J100"/>
  <c r="BK293"/>
  <c r="J293"/>
  <c r="J101"/>
  <c r="BK302"/>
  <c r="J302"/>
  <c r="J102"/>
  <c r="BK316"/>
  <c r="J316"/>
  <c r="J104"/>
  <c r="BK425"/>
  <c r="J425"/>
  <c r="J105"/>
  <c r="T425"/>
  <c r="P475"/>
  <c r="R475"/>
  <c r="T475"/>
  <c r="BK479"/>
  <c r="J479"/>
  <c r="J108"/>
  <c r="P479"/>
  <c r="P478"/>
  <c r="R479"/>
  <c r="R478"/>
  <c r="T479"/>
  <c r="T478"/>
  <c i="4" r="BK132"/>
  <c r="J132"/>
  <c r="J99"/>
  <c i="2" r="T126"/>
  <c r="T175"/>
  <c r="T188"/>
  <c i="3" r="T132"/>
  <c r="T293"/>
  <c r="R302"/>
  <c r="T316"/>
  <c r="R425"/>
  <c i="4" r="P124"/>
  <c r="R132"/>
  <c i="2" r="P126"/>
  <c r="P125"/>
  <c r="P124"/>
  <c i="1" r="AU96"/>
  <c i="2" r="R175"/>
  <c r="BK188"/>
  <c r="J188"/>
  <c r="J102"/>
  <c i="3" r="R132"/>
  <c r="R131"/>
  <c r="R293"/>
  <c r="T302"/>
  <c r="R316"/>
  <c i="4" r="BK124"/>
  <c r="R124"/>
  <c r="R123"/>
  <c r="R122"/>
  <c r="T124"/>
  <c r="P132"/>
  <c r="T132"/>
  <c i="3" r="BK311"/>
  <c r="J311"/>
  <c r="J103"/>
  <c i="4" r="BK141"/>
  <c r="J141"/>
  <c r="J100"/>
  <c r="BK143"/>
  <c r="J143"/>
  <c r="J101"/>
  <c r="BK148"/>
  <c r="J148"/>
  <c r="J102"/>
  <c r="F91"/>
  <c r="J116"/>
  <c r="BE133"/>
  <c r="E85"/>
  <c r="F119"/>
  <c r="BE144"/>
  <c r="BE125"/>
  <c r="BE131"/>
  <c r="BE142"/>
  <c r="BE149"/>
  <c r="BE126"/>
  <c r="BE130"/>
  <c r="BE137"/>
  <c i="3" r="E118"/>
  <c r="J124"/>
  <c r="BE141"/>
  <c r="BE149"/>
  <c r="BE217"/>
  <c r="BE221"/>
  <c r="BE225"/>
  <c r="BE241"/>
  <c r="BE253"/>
  <c r="BE269"/>
  <c r="BE303"/>
  <c r="BE312"/>
  <c r="BE317"/>
  <c r="BE321"/>
  <c r="BE329"/>
  <c r="BE333"/>
  <c r="BE337"/>
  <c r="BE345"/>
  <c r="BE357"/>
  <c r="BE373"/>
  <c r="BE385"/>
  <c r="BE413"/>
  <c r="BE417"/>
  <c r="BE421"/>
  <c r="BE435"/>
  <c i="2" r="BK125"/>
  <c r="BK124"/>
  <c r="J124"/>
  <c r="J98"/>
  <c i="3" r="F93"/>
  <c r="BE137"/>
  <c r="BE161"/>
  <c r="BE165"/>
  <c r="BE169"/>
  <c r="BE173"/>
  <c r="BE177"/>
  <c r="BE185"/>
  <c r="BE189"/>
  <c r="BE205"/>
  <c r="BE213"/>
  <c r="BE277"/>
  <c r="BE307"/>
  <c r="BE349"/>
  <c r="BE365"/>
  <c r="BE393"/>
  <c r="BE397"/>
  <c r="BE409"/>
  <c r="BE447"/>
  <c r="BE451"/>
  <c r="BE459"/>
  <c r="BE463"/>
  <c r="BE471"/>
  <c r="BE477"/>
  <c r="BE480"/>
  <c r="F127"/>
  <c r="BE145"/>
  <c r="BE153"/>
  <c r="BE193"/>
  <c r="BE201"/>
  <c r="BE229"/>
  <c r="BE233"/>
  <c r="BE237"/>
  <c r="BE249"/>
  <c r="BE261"/>
  <c r="BE265"/>
  <c r="BE281"/>
  <c r="BE289"/>
  <c r="BE381"/>
  <c r="BE426"/>
  <c r="BE430"/>
  <c r="BE439"/>
  <c r="BE443"/>
  <c r="BE455"/>
  <c r="BE133"/>
  <c r="BE157"/>
  <c r="BE181"/>
  <c r="BE197"/>
  <c r="BE209"/>
  <c r="BE245"/>
  <c r="BE257"/>
  <c r="BE273"/>
  <c r="BE285"/>
  <c r="BE294"/>
  <c r="BE298"/>
  <c r="BE325"/>
  <c r="BE341"/>
  <c r="BE353"/>
  <c r="BE361"/>
  <c r="BE369"/>
  <c r="BE377"/>
  <c r="BE389"/>
  <c r="BE401"/>
  <c r="BE405"/>
  <c r="BE467"/>
  <c r="BE476"/>
  <c r="BE484"/>
  <c i="2" r="F94"/>
  <c r="F120"/>
  <c r="BE135"/>
  <c r="BE159"/>
  <c r="BE171"/>
  <c r="BE176"/>
  <c r="BE184"/>
  <c r="BE189"/>
  <c r="BE201"/>
  <c r="J118"/>
  <c r="BE131"/>
  <c r="BE139"/>
  <c r="BE147"/>
  <c r="BE151"/>
  <c r="BE163"/>
  <c r="BE167"/>
  <c r="BE180"/>
  <c r="BE193"/>
  <c r="BE197"/>
  <c r="BE209"/>
  <c r="BE213"/>
  <c r="BE217"/>
  <c r="BE229"/>
  <c r="BE241"/>
  <c r="E85"/>
  <c r="BE127"/>
  <c r="BE143"/>
  <c r="BE155"/>
  <c r="BE205"/>
  <c r="BE221"/>
  <c r="BE225"/>
  <c r="BE233"/>
  <c r="BE237"/>
  <c i="3" r="F38"/>
  <c i="1" r="BC97"/>
  <c i="4" r="F36"/>
  <c i="1" r="BC98"/>
  <c i="2" r="F38"/>
  <c i="1" r="BC96"/>
  <c r="AS94"/>
  <c i="3" r="F37"/>
  <c i="1" r="BB97"/>
  <c i="4" r="J34"/>
  <c i="1" r="AW98"/>
  <c i="2" r="F37"/>
  <c i="1" r="BB96"/>
  <c i="2" r="F39"/>
  <c i="1" r="BD96"/>
  <c i="3" r="F39"/>
  <c i="1" r="BD97"/>
  <c i="3" r="F36"/>
  <c i="1" r="BA97"/>
  <c i="4" r="F37"/>
  <c i="1" r="BD98"/>
  <c i="2" r="F36"/>
  <c i="1" r="BA96"/>
  <c i="2" r="J36"/>
  <c i="1" r="AW96"/>
  <c i="3" r="J36"/>
  <c i="1" r="AW97"/>
  <c i="4" r="F35"/>
  <c i="1" r="BB98"/>
  <c i="4" r="F34"/>
  <c i="1" r="BA98"/>
  <c i="4" l="1" r="T123"/>
  <c r="T122"/>
  <c r="BK123"/>
  <c r="BK122"/>
  <c r="J122"/>
  <c r="J96"/>
  <c i="3" r="R130"/>
  <c i="2" r="R125"/>
  <c r="R124"/>
  <c i="3" r="T131"/>
  <c r="T130"/>
  <c r="P131"/>
  <c r="P130"/>
  <c i="1" r="AU97"/>
  <c i="4" r="P123"/>
  <c r="P122"/>
  <c i="1" r="AU98"/>
  <c i="2" r="T125"/>
  <c r="T124"/>
  <c i="3" r="BK131"/>
  <c r="J131"/>
  <c r="J99"/>
  <c r="BK478"/>
  <c r="J478"/>
  <c r="J107"/>
  <c i="4" r="J124"/>
  <c r="J98"/>
  <c i="2" r="J125"/>
  <c r="J99"/>
  <c i="1" r="AU95"/>
  <c r="AU94"/>
  <c r="BC95"/>
  <c r="AY95"/>
  <c r="BA95"/>
  <c r="AW95"/>
  <c i="3" r="J35"/>
  <c i="1" r="AV97"/>
  <c r="AT97"/>
  <c i="2" r="F35"/>
  <c i="1" r="AZ96"/>
  <c i="4" r="J33"/>
  <c i="1" r="AV98"/>
  <c r="AT98"/>
  <c i="2" r="J35"/>
  <c i="1" r="AV96"/>
  <c r="AT96"/>
  <c i="4" r="F33"/>
  <c i="1" r="AZ98"/>
  <c r="BD95"/>
  <c i="2" r="J32"/>
  <c i="1" r="AG96"/>
  <c r="BB95"/>
  <c r="AX95"/>
  <c i="3" r="F35"/>
  <c i="1" r="AZ97"/>
  <c i="3" l="1" r="BK130"/>
  <c r="J130"/>
  <c i="4" r="J123"/>
  <c r="J97"/>
  <c i="1" r="AN96"/>
  <c i="2" r="J41"/>
  <c i="1" r="BD94"/>
  <c r="W33"/>
  <c i="3" r="J32"/>
  <c i="1" r="AG97"/>
  <c r="AG95"/>
  <c i="4" r="J30"/>
  <c i="1" r="AG98"/>
  <c r="AZ95"/>
  <c r="AV95"/>
  <c r="AT95"/>
  <c r="AN95"/>
  <c r="BC94"/>
  <c r="W32"/>
  <c r="BB94"/>
  <c r="AX94"/>
  <c r="BA94"/>
  <c r="W30"/>
  <c i="4" l="1" r="J39"/>
  <c i="3" r="J41"/>
  <c r="J98"/>
  <c i="1" r="AN97"/>
  <c r="AN98"/>
  <c r="AG94"/>
  <c r="AK26"/>
  <c r="W31"/>
  <c r="AW94"/>
  <c r="AK30"/>
  <c r="AZ94"/>
  <c r="W29"/>
  <c r="AY94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<sst xmlns="http://schemas.openxmlformats.org/spreadsheetml/2006/main">
  <si>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</si>
  <si>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</si>
  <si>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</si>
  <si>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</si>
  <si>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</si>
  <si>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{0fde45e6-df69-468b-bbb7-e38d59480fff}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</si>
  <si>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</si>
  <si>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</si>
  <si>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</si>
  <si>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</si>
  <si>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</si>
  <si>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</si>
  <si>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</si>
  <si>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</si>
  <si>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56/24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</si>
  <si>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</si>
  <si>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</si>
  <si>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na pozemku p.č. 2573/156, Na Láni, Rychnov nad Kněžnou</t>
  </si>
  <si>
    <t>KSO:</t>
  </si>
  <si>
    <t>CC-CZ:</t>
  </si>
  <si>
    <t>Místo:</t>
  </si>
  <si>
    <t>Rychnov nad Kněžno</t>
  </si>
  <si>
    <t>Datum:</t>
  </si>
  <si>
    <t>19. 3. 2025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</si>
  <si>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</si>
  <si>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</si>
  <si>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</si>
  <si>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</si>
  <si>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</si>
  <si>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</si>
  <si>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</si>
  <si>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</si>
  <si>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</si>
  <si>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</si>
  <si>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</si>
  <si>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</si>
  <si>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</si>
  <si>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</si>
  <si>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</si>
  <si>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</si>
  <si>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</si>
  <si>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</si>
  <si>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</si>
  <si>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</si>
  <si>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</si>
  <si>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</si>
  <si>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</si>
  <si>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</si>
  <si>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</si>
  <si>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</si>
  <si>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</si>
  <si>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</si>
  <si>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</si>
  <si>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</si>
  <si>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</si>
  <si>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</si>
  <si>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</si>
  <si>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</si>
  <si>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</si>
  <si>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</si>
  <si>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</si>
  <si>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</si>
  <si>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</si>
  <si>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</si>
  <si>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</si>
  <si>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</si>
  <si>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</si>
  <si>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</si>
  <si>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</si>
  <si>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</si>
  <si>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</si>
  <si>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</si>
  <si>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</si>
  <si>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</si>
  <si>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</si>
  <si>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</si>
  <si>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</si>
  <si>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</si>
  <si>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</si>
  <si>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</si>
  <si>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</si>
  <si>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SO 101 Zpevněné plochy</t>
  </si>
  <si>
    <t>STA</t>
  </si>
  <si>
    <t>1</t>
  </si>
  <si>
    <t>{c1b32b2f-b898-405b-8fc8-24865984a681}</t>
  </si>
  <si>
    <t>2</t>
  </si>
  <si>
    <t>/</t>
  </si>
  <si>
    <t>a</t>
  </si>
  <si>
    <t>příprava území</t>
  </si>
  <si>
    <t>Soupis</t>
  </si>
  <si>
    <t>{fed6cadc-3895-49a2-8d49-56c340111bb2}</t>
  </si>
  <si>
    <t>b</t>
  </si>
  <si>
    <t>návrh</t>
  </si>
  <si>
    <t>{0606cc2e-ea51-4edf-a764-d0fe68cad3c8}</t>
  </si>
  <si>
    <t>B</t>
  </si>
  <si>
    <t>Vedlejší a ostatní náklady</t>
  </si>
  <si>
    <t>{a200608e-dafe-421e-ac16-60cb34b0c78b}</t>
  </si>
  <si>
    <t>KRYCÍ LIST SOUPISU PRACÍ</t>
  </si>
  <si>
    <t>Objekt:</t>
  </si>
  <si>
    <t>A - SO 101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</si>
  <si>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</si>
  <si>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</si>
  <si>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</si>
  <si>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</si>
  <si>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</si>
  <si>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</si>
  <si>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</si>
  <si>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</si>
  <si>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</si>
  <si>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</si>
  <si>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</si>
  <si>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</si>
  <si>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</si>
  <si>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</si>
  <si>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</si>
  <si>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</si>
  <si>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</si>
  <si>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</si>
  <si>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</si>
  <si>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</si>
  <si>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</si>
  <si>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</si>
  <si>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</si>
  <si>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</si>
  <si>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</si>
  <si>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</si>
  <si>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</si>
  <si>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</si>
  <si>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</si>
  <si>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</si>
  <si>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</si>
  <si>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</si>
  <si>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2025 01</t>
  </si>
  <si>
    <t>4</t>
  </si>
  <si>
    <t>-1581031581</t>
  </si>
  <si>
    <t>VV</t>
  </si>
  <si>
    <t>demolice zpevněné plochy - kryt betonová dlažba 300/300, viz.příloha D.1.1.2.1.</t>
  </si>
  <si>
    <t>Součet</t>
  </si>
  <si>
    <t>113107322</t>
  </si>
  <si>
    <t>Odstranění podkladu z kameniva drceného tl přes 100 do 200 mm strojně pl do 50 m2</t>
  </si>
  <si>
    <t>2087752635</t>
  </si>
  <si>
    <t>demolice zpevněné plochy-kryt betonová dlažba 300/300, viz.příloha D.1.1.2.1.</t>
  </si>
  <si>
    <t>3</t>
  </si>
  <si>
    <t>113154512</t>
  </si>
  <si>
    <t>Frézování živičného krytu tl 40 mm pruh š do 0,5 m pl do 500 m2</t>
  </si>
  <si>
    <t>-85144574</t>
  </si>
  <si>
    <t>viz.příloha D.1.1.2.1.</t>
  </si>
  <si>
    <t>113202111</t>
  </si>
  <si>
    <t>Vytrhání obrub krajníků obrubníků stojatých</t>
  </si>
  <si>
    <t>m</t>
  </si>
  <si>
    <t>-1701017859</t>
  </si>
  <si>
    <t>demolice betonového obrubníku š.150mm, viz.příloha D.1.1.2.1.</t>
  </si>
  <si>
    <t>4+5+4+4</t>
  </si>
  <si>
    <t>5</t>
  </si>
  <si>
    <t>113204111</t>
  </si>
  <si>
    <t>Vytrhání obrub záhonových</t>
  </si>
  <si>
    <t>1422570703</t>
  </si>
  <si>
    <t>demolice betonového obrubníku š.80mm, viz.příloha D.1.1.2.1.</t>
  </si>
  <si>
    <t>6</t>
  </si>
  <si>
    <t>121151113</t>
  </si>
  <si>
    <t>Sejmutí ornice plochy do 500 m2 tl vrstvy do 200 mm strojně</t>
  </si>
  <si>
    <t>-1539557065</t>
  </si>
  <si>
    <t>sejmutí ornice v tl. 10 cm, viz.příloha D.1.1.2.1.</t>
  </si>
  <si>
    <t>155+260</t>
  </si>
  <si>
    <t>7</t>
  </si>
  <si>
    <t>162351103</t>
  </si>
  <si>
    <t>Vodorovné přemístění přes 50 do 500 m výkopku/sypaniny z horniny třídy těžitelnosti I skupiny 1 až 3</t>
  </si>
  <si>
    <t>m3</t>
  </si>
  <si>
    <t>-166027729</t>
  </si>
  <si>
    <t>sejmutá ornice se odveze na meziskládku a zpětně se použije pro ohumusování, viz.příloha D.1.1.2.1.</t>
  </si>
  <si>
    <t>118*0,15</t>
  </si>
  <si>
    <t>8</t>
  </si>
  <si>
    <t>162751117</t>
  </si>
  <si>
    <t>Vodorovné přemístění přes 9 000 do 10000 m výkopku/sypaniny z horniny třídy těžitelnosti I skupiny 1 až 3</t>
  </si>
  <si>
    <t>321486417</t>
  </si>
  <si>
    <t>přebytečná ornice, viz.příloha D.1.1.2.1.</t>
  </si>
  <si>
    <t>(415*0,1)-(118*0,15)</t>
  </si>
  <si>
    <t>9</t>
  </si>
  <si>
    <t>162751119</t>
  </si>
  <si>
    <t>Příplatek k vodorovnému přemístění výkopku/sypaniny z horniny třídy těžitelnosti I skupiny 1 až 3 ZKD 1000 m přes 10000 m</t>
  </si>
  <si>
    <t>-1939311777</t>
  </si>
  <si>
    <t>přebytečná ornice+příplatek za dalších 5 km, viz.příloha D.1.1.2.1</t>
  </si>
  <si>
    <t>23,8*5</t>
  </si>
  <si>
    <t>10</t>
  </si>
  <si>
    <t>167151101</t>
  </si>
  <si>
    <t>Nakládání výkopku z hornin třídy těžitelnosti I skupiny 1 až 3 do 100 m3</t>
  </si>
  <si>
    <t>1556669336</t>
  </si>
  <si>
    <t>sejmutá ornice , viz.příloha D.1.1.2.1.</t>
  </si>
  <si>
    <t>(155+260)*0,1</t>
  </si>
  <si>
    <t>11</t>
  </si>
  <si>
    <t>171201231</t>
  </si>
  <si>
    <t>Poplatek za uložení zeminy a kamení na recyklační skládce (skládkovné) kód odpadu 17 05 04</t>
  </si>
  <si>
    <t>t</t>
  </si>
  <si>
    <t>1768800748</t>
  </si>
  <si>
    <t>((415*0,1)-(118*0,15))*1,8</t>
  </si>
  <si>
    <t>171251201</t>
  </si>
  <si>
    <t>Uložení sypaniny na skládky nebo meziskládky</t>
  </si>
  <si>
    <t>-949975135</t>
  </si>
  <si>
    <t>Ostatní konstrukce a práce, bourání</t>
  </si>
  <si>
    <t>13</t>
  </si>
  <si>
    <t>919731121</t>
  </si>
  <si>
    <t>Zarovnání styčné plochy podkladu nebo krytu živičného tl do 50 mm</t>
  </si>
  <si>
    <t>-1940003460</t>
  </si>
  <si>
    <t>viz.příloha D.1.1.2.1</t>
  </si>
  <si>
    <t>14</t>
  </si>
  <si>
    <t>919735111</t>
  </si>
  <si>
    <t>Řezání stávajícího živičného krytu hl do 50 mm</t>
  </si>
  <si>
    <t>1204103047</t>
  </si>
  <si>
    <t>15</t>
  </si>
  <si>
    <t>91974</t>
  </si>
  <si>
    <t>Ochrana plynovodu betonovými panely</t>
  </si>
  <si>
    <t>889355391</t>
  </si>
  <si>
    <t xml:space="preserve">montáž+demontáž  betonových  panelů  šířky 1,0m, ŠP lože, eventuelní pronájem pabelů+doprava. viz.příloha D.1.1.2.1.</t>
  </si>
  <si>
    <t>35</t>
  </si>
  <si>
    <t>997</t>
  </si>
  <si>
    <t>Doprava suti a vybouraných hmot</t>
  </si>
  <si>
    <t>16</t>
  </si>
  <si>
    <t>997221551</t>
  </si>
  <si>
    <t>Vodorovná doprava suti ze sypkých materiálů do 1 km</t>
  </si>
  <si>
    <t>2125904793</t>
  </si>
  <si>
    <t>asfalt</t>
  </si>
  <si>
    <t>2*0,092</t>
  </si>
  <si>
    <t>17</t>
  </si>
  <si>
    <t>1654396792</t>
  </si>
  <si>
    <t>suť</t>
  </si>
  <si>
    <t>4*0,29</t>
  </si>
  <si>
    <t>18</t>
  </si>
  <si>
    <t>997221559</t>
  </si>
  <si>
    <t>Příplatek ZKD 1 km u vodorovné dopravy suti ze sypkých materiálů</t>
  </si>
  <si>
    <t>-1558403662</t>
  </si>
  <si>
    <t>asfalt+příplatek za dalších 14 km</t>
  </si>
  <si>
    <t>(2*0,092)*14</t>
  </si>
  <si>
    <t>19</t>
  </si>
  <si>
    <t>1050299397</t>
  </si>
  <si>
    <t>suť+příplatek za daších 14 km</t>
  </si>
  <si>
    <t>(4*0,29)*14</t>
  </si>
  <si>
    <t>20</t>
  </si>
  <si>
    <t>997221571</t>
  </si>
  <si>
    <t>Vodorovná doprava vybouraných hmot do 1 km</t>
  </si>
  <si>
    <t>861133447</t>
  </si>
  <si>
    <t>vybourané hmoty</t>
  </si>
  <si>
    <t>(4*0,255)+(17*0,205)+(2*0,04)</t>
  </si>
  <si>
    <t>997221579</t>
  </si>
  <si>
    <t>Příplatek ZKD 1 km u vodorovné dopravy vybouraných hmot</t>
  </si>
  <si>
    <t>-793270138</t>
  </si>
  <si>
    <t>vybourané hmoty+příplatek za dalších 14 km</t>
  </si>
  <si>
    <t>((4*0,255)+(17*0,205)+(2*0,04))*14</t>
  </si>
  <si>
    <t>22</t>
  </si>
  <si>
    <t>997221611</t>
  </si>
  <si>
    <t>Nakládání suti na dopravní prostředky pro vodorovnou dopravu</t>
  </si>
  <si>
    <t>-763608787</t>
  </si>
  <si>
    <t>23</t>
  </si>
  <si>
    <t>-1391453109</t>
  </si>
  <si>
    <t>24</t>
  </si>
  <si>
    <t>997221612</t>
  </si>
  <si>
    <t>Nakládání vybouraných hmot na dopravní prostředky pro vodorovnou dopravu</t>
  </si>
  <si>
    <t>-1681849379</t>
  </si>
  <si>
    <t>25</t>
  </si>
  <si>
    <t>997221615</t>
  </si>
  <si>
    <t>Poplatek za uložení na skládce (skládkovné) stavebního odpadu betonového kód odpadu 17 01 01</t>
  </si>
  <si>
    <t>1326321623</t>
  </si>
  <si>
    <t>vybourané hmoty-30%</t>
  </si>
  <si>
    <t>4,585*0,3</t>
  </si>
  <si>
    <t>26</t>
  </si>
  <si>
    <t>997221655</t>
  </si>
  <si>
    <t>Poplatek za uložení na skládce (skládkovné) zeminy a kamení kód odpadu 17 05 04</t>
  </si>
  <si>
    <t>1750092118</t>
  </si>
  <si>
    <t>suť-30%</t>
  </si>
  <si>
    <t>(4*0,29)*0,3</t>
  </si>
  <si>
    <t>27</t>
  </si>
  <si>
    <t>997221861</t>
  </si>
  <si>
    <t>Poplatek za uložení na recyklační skládce (skládkovné) stavebního odpadu z prostého betonu pod kódem 17 01 01</t>
  </si>
  <si>
    <t>-320599840</t>
  </si>
  <si>
    <t>vybourané hmoty-70%</t>
  </si>
  <si>
    <t>4,585*0,7</t>
  </si>
  <si>
    <t>28</t>
  </si>
  <si>
    <t>997221873</t>
  </si>
  <si>
    <t>Poplatek za uložení na recyklační skládce (skládkovné) stavebního odpadu zeminy a kamení zatříděného do Katalogu odpadů pod kódem 17 05 04</t>
  </si>
  <si>
    <t>1598614126</t>
  </si>
  <si>
    <t>suť-70%</t>
  </si>
  <si>
    <t>(4*0,29)*0,7</t>
  </si>
  <si>
    <t>29</t>
  </si>
  <si>
    <t>997221875</t>
  </si>
  <si>
    <t>Poplatek za uložení na recyklační skládce (skládkovné) stavebního odpadu asfaltového bez obsahu dehtu zatříděného do Katalogu odpadů pod kódem 17 03 02</t>
  </si>
  <si>
    <t>-1042432015</t>
  </si>
  <si>
    <t>odfrézovaný asfalt</t>
  </si>
  <si>
    <t>b - návrh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</si>
  <si>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</si>
  <si>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</si>
  <si>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</si>
  <si>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</si>
  <si>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</si>
  <si>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>M - Práce a dodávky M</t>
  </si>
  <si>
    <t xml:space="preserve">    46-M - Zemní práce při extr.mont.pracích</t>
  </si>
  <si>
    <t>122251104</t>
  </si>
  <si>
    <t>Odkopávky a prokopávky nezapažené v hornině třídy těžitelnosti I skupiny 3 objem do 500 m3 strojně</t>
  </si>
  <si>
    <t>1775721785</t>
  </si>
  <si>
    <t xml:space="preserve">výkop, viz.příloha D.1.1.1.a  D.1.1.2.2.</t>
  </si>
  <si>
    <t>177</t>
  </si>
  <si>
    <t>132251101</t>
  </si>
  <si>
    <t>Hloubení rýh nezapažených š do 800 mm v hornině třídy těžitelnosti I skupiny 3 objem do 20 m3 strojně</t>
  </si>
  <si>
    <t>1343393743</t>
  </si>
  <si>
    <t>sondy</t>
  </si>
  <si>
    <t>7489708</t>
  </si>
  <si>
    <t>osazení zábradlí, viz.příloha D.1.1.1. a D.1.1.2.1</t>
  </si>
  <si>
    <t>0,3*0,3*0,6*42</t>
  </si>
  <si>
    <t>132251251</t>
  </si>
  <si>
    <t>Hloubení rýh nezapažených š do 2000 mm v hornině třídy těžitelnosti I skupiny 3 objem do 20 m3 strojně</t>
  </si>
  <si>
    <t>83217692</t>
  </si>
  <si>
    <t>kabelové žlaby, viz.příloha D.1.1.1 a D.1.1.2.1</t>
  </si>
  <si>
    <t>1*0,6*40</t>
  </si>
  <si>
    <t>1391657265</t>
  </si>
  <si>
    <t>vsakovací pruh, viz.příloha D.1.1.2.1</t>
  </si>
  <si>
    <t>4*0,5</t>
  </si>
  <si>
    <t>139001101</t>
  </si>
  <si>
    <t>Příplatek za ztížení vykopávky v blízkosti podzemního vedení</t>
  </si>
  <si>
    <t>-477903012</t>
  </si>
  <si>
    <t>výkop-10% z celkové kubatury, viz.příloha D.1.1.1. a D.1.1.2.2.</t>
  </si>
  <si>
    <t>177*0,1</t>
  </si>
  <si>
    <t>154673744</t>
  </si>
  <si>
    <t>1402429597</t>
  </si>
  <si>
    <t>kabelové žlaby, viz.příloha D.1.1.1. a D.1.1.2.2.</t>
  </si>
  <si>
    <t>160971310</t>
  </si>
  <si>
    <t>osazení zábradlí-10% z celkového množství</t>
  </si>
  <si>
    <t>(0,3*0,3*0,6*42)*0,1</t>
  </si>
  <si>
    <t>853229055</t>
  </si>
  <si>
    <t>vsakovací pruh, 10% z celkové kubatury, viz.příloha D.1.1.2.1</t>
  </si>
  <si>
    <t>(4*0,5)*0,1</t>
  </si>
  <si>
    <t>-451093572</t>
  </si>
  <si>
    <t>ornice pro ohumusování,dovoz. z meziskládky, viz.příloha D.1.1.2.1 a D.1.1.2.2.</t>
  </si>
  <si>
    <t>-825814832</t>
  </si>
  <si>
    <t>výkop, viz.příloha D.1.1.1. a D.1.1.2.2</t>
  </si>
  <si>
    <t>-1004616788</t>
  </si>
  <si>
    <t>kabelové žlaby, viz.příloha D.1.1.1. a D.1.1.2.1.</t>
  </si>
  <si>
    <t>0,46*0,46*40</t>
  </si>
  <si>
    <t>-386097603</t>
  </si>
  <si>
    <t>vsakovací pruh, vz.příloha D.1.1.2.1</t>
  </si>
  <si>
    <t>1394955753</t>
  </si>
  <si>
    <t>608284140</t>
  </si>
  <si>
    <t xml:space="preserve">výkop+příplatek za dalších 5 km, viz.příloha D.1.1.1. a  D.1.1.2.2.</t>
  </si>
  <si>
    <t>177*5</t>
  </si>
  <si>
    <t>390743826</t>
  </si>
  <si>
    <t>kabelové žlaby,+příplatek za dalších 5 km, viz.příloha D.1.1.1 a D.1.1.2.1.</t>
  </si>
  <si>
    <t>(0,46*0,46*40)*5</t>
  </si>
  <si>
    <t>82168677</t>
  </si>
  <si>
    <t>osazení zábradlí+příplatek za dalších 5 km, viz.příloha D.1.1.1 a D.1.1.2.1.</t>
  </si>
  <si>
    <t>(0,3*0,3*0,6*42)*5</t>
  </si>
  <si>
    <t>664550179</t>
  </si>
  <si>
    <t>vsakovací pruh+příplatek za dalších 5km, viz.příloha D.1.1.2.1</t>
  </si>
  <si>
    <t>(4*0,5)*5</t>
  </si>
  <si>
    <t>-708659907</t>
  </si>
  <si>
    <t>ornice pro ohumusování, viz.příloha D.1.1.2.1 a D.1.1.2.2</t>
  </si>
  <si>
    <t>(26+23+5+1+7+7+49)*0,15</t>
  </si>
  <si>
    <t>171201221</t>
  </si>
  <si>
    <t>1160848273</t>
  </si>
  <si>
    <t>výkop-30% z celkové kubatury, viz.příloha D.1.1.1. a D.1.1.2.2.</t>
  </si>
  <si>
    <t>177*0,3*1,8</t>
  </si>
  <si>
    <t>1385522750</t>
  </si>
  <si>
    <t>kabelové žlaby -30% z celkového množství</t>
  </si>
  <si>
    <t>8,464*0,3*1,8</t>
  </si>
  <si>
    <t>-1973312987</t>
  </si>
  <si>
    <t>osazení zábradlí-30% z celkového množství</t>
  </si>
  <si>
    <t>(0,3*0,3*0,6*42)*0,3*1,8</t>
  </si>
  <si>
    <t>1434565370</t>
  </si>
  <si>
    <t>vsakovací pruh-30% z celkového množství</t>
  </si>
  <si>
    <t>(4*0,5)*0,3*1,8</t>
  </si>
  <si>
    <t>223673271</t>
  </si>
  <si>
    <t>výkop70% z celkové kubatury,viz.příloha D.1.1.1. a D.1.1.2.2.</t>
  </si>
  <si>
    <t>177*0,7*1,8</t>
  </si>
  <si>
    <t>-568256678</t>
  </si>
  <si>
    <t>kabelové žlaby-70% z celkového množství</t>
  </si>
  <si>
    <t>8,464*0,7*1,8</t>
  </si>
  <si>
    <t>-2094038690</t>
  </si>
  <si>
    <t>osazení zábradlí-70% z celkového množství</t>
  </si>
  <si>
    <t>(0,3*0,3*0,6*42)*0,7*1,8</t>
  </si>
  <si>
    <t>1928918017</t>
  </si>
  <si>
    <t>vsakovací pruh-70% z celkového množství</t>
  </si>
  <si>
    <t>(4*0,5)*0,7*1,8</t>
  </si>
  <si>
    <t>616222071</t>
  </si>
  <si>
    <t xml:space="preserve">výkop, viz.příloha D.1.1.1 a  D.1.1.22.</t>
  </si>
  <si>
    <t>30</t>
  </si>
  <si>
    <t>-805589104</t>
  </si>
  <si>
    <t>kabelové žlaby, viz.příloha D.1.1.1 a D.1.1.2.1.</t>
  </si>
  <si>
    <t>31</t>
  </si>
  <si>
    <t>-561481197</t>
  </si>
  <si>
    <t>osazení zábradlí, viz.příloha D.1.1.1. a D.1.1.2.1.</t>
  </si>
  <si>
    <t>32</t>
  </si>
  <si>
    <t>209006407</t>
  </si>
  <si>
    <t>33</t>
  </si>
  <si>
    <t>174152101</t>
  </si>
  <si>
    <t>Zásyp jam, šachet a rýh do 30 m3 sypaninou se zhutněním při překopech inženýrských sítí</t>
  </si>
  <si>
    <t>-2004547787</t>
  </si>
  <si>
    <t>(1*0,6*40)-(0,46*0,46*40)</t>
  </si>
  <si>
    <t>34</t>
  </si>
  <si>
    <t>175151101</t>
  </si>
  <si>
    <t>Obsypání potrubí strojně sypaninou bez prohození, uloženou do 3 m</t>
  </si>
  <si>
    <t>-1356892960</t>
  </si>
  <si>
    <t>(0,46*0,46*40)-(0,2*0,2*40)</t>
  </si>
  <si>
    <t>M</t>
  </si>
  <si>
    <t>58331200</t>
  </si>
  <si>
    <t>štěrkopísek netříděný</t>
  </si>
  <si>
    <t>-1756814763</t>
  </si>
  <si>
    <t>kabelové žlaby, viz.příloha D.1.1.1. a D.1.1.2.1</t>
  </si>
  <si>
    <t>6,864*2</t>
  </si>
  <si>
    <t>36</t>
  </si>
  <si>
    <t>181351003</t>
  </si>
  <si>
    <t>Rozprostření ornice tl vrstvy do 200 mm pl do 100 m2 v rovině nebo ve svahu do 1:5 strojně</t>
  </si>
  <si>
    <t>-1993255587</t>
  </si>
  <si>
    <t>viz.příloha D.1.1.2.1 a D.1.1.2.2.</t>
  </si>
  <si>
    <t>26+23+5+1+7+7+49</t>
  </si>
  <si>
    <t>37</t>
  </si>
  <si>
    <t>181411131</t>
  </si>
  <si>
    <t>Založení parkového trávníku výsevem pl do 1000 m2 v rovině a ve svahu do 1:5</t>
  </si>
  <si>
    <t>-1482864074</t>
  </si>
  <si>
    <t>viz.příloha D.1.1.2.1. a D.1.1.2.2.</t>
  </si>
  <si>
    <t>38</t>
  </si>
  <si>
    <t>00572410</t>
  </si>
  <si>
    <t>osivo směs travní parková</t>
  </si>
  <si>
    <t>kg</t>
  </si>
  <si>
    <t>-1952056793</t>
  </si>
  <si>
    <t>zeleń+ ztratné, viz.příloha D.1.1.2.1. a D.1.1.2.2</t>
  </si>
  <si>
    <t>118*0,03*1,15</t>
  </si>
  <si>
    <t>39</t>
  </si>
  <si>
    <t>181951111</t>
  </si>
  <si>
    <t>Úprava pláně v hornině třídy těžitelnosti I skupiny 1 až 3 bez zhutnění strojně</t>
  </si>
  <si>
    <t>-40636444</t>
  </si>
  <si>
    <t>zeleň</t>
  </si>
  <si>
    <t>40</t>
  </si>
  <si>
    <t>181951112</t>
  </si>
  <si>
    <t>Úprava pláně v hornině třídy těžitelnosti I skupiny 1 až 3 se zhutněním strojně</t>
  </si>
  <si>
    <t>1116899287</t>
  </si>
  <si>
    <t>zpevněné plochy</t>
  </si>
  <si>
    <t>(159+2+2)+(94+1+1)+(4+8)</t>
  </si>
  <si>
    <t>Zakládání</t>
  </si>
  <si>
    <t>41</t>
  </si>
  <si>
    <t>275313711</t>
  </si>
  <si>
    <t>Základové patky z betonu tř. C 20/25</t>
  </si>
  <si>
    <t>-1855387272</t>
  </si>
  <si>
    <t>osazení zábradlí, základové patky z betonu C20/25-XC2-XF3, viz.příloha D.1.1.1 a D.1.1.2.1</t>
  </si>
  <si>
    <t>42</t>
  </si>
  <si>
    <t>275353131</t>
  </si>
  <si>
    <t>Bednění kotevních otvorů v základových patkách průřezu přes 0,05 do 0,10 m2 hl do 1 m</t>
  </si>
  <si>
    <t>kus</t>
  </si>
  <si>
    <t>-211126036</t>
  </si>
  <si>
    <t>0,6*0,3*4*42</t>
  </si>
  <si>
    <t>Svislé a kompletní konstrukce</t>
  </si>
  <si>
    <t>43</t>
  </si>
  <si>
    <t>339921132</t>
  </si>
  <si>
    <t>Osazování betonových palisád do betonového základu v řadě výšky prvku přes 0,5 do 1 m</t>
  </si>
  <si>
    <t>-55653853</t>
  </si>
  <si>
    <t>osazené do betonového lože C20/25nXF3 s opěrou, viz.příloha D.1.1.2.1.</t>
  </si>
  <si>
    <t>44</t>
  </si>
  <si>
    <t>59228408</t>
  </si>
  <si>
    <t>palisáda tyčová hranatá betonová 110x110mm v 600mm přírodní</t>
  </si>
  <si>
    <t>-680017188</t>
  </si>
  <si>
    <t>164</t>
  </si>
  <si>
    <t>Vodorovné konstrukce</t>
  </si>
  <si>
    <t>45</t>
  </si>
  <si>
    <t>451573111</t>
  </si>
  <si>
    <t>Lože pod potrubí otevřený výkop ze štěrkopísku</t>
  </si>
  <si>
    <t>444973485</t>
  </si>
  <si>
    <t xml:space="preserve">osazení zábradlí,polštář ze štěrkopísku v tl.. 150 mm,  viz.příloha D.1.1.1 a  D.1.1.2.1.</t>
  </si>
  <si>
    <t>0,3*0,3*0,15*42</t>
  </si>
  <si>
    <t>Komunikace pozemní</t>
  </si>
  <si>
    <t>46</t>
  </si>
  <si>
    <t>564771101</t>
  </si>
  <si>
    <t>Podklad z kameniva hrubého drceného vel. 32-63 mm plochy do 100 m2 tl 250 mm</t>
  </si>
  <si>
    <t>-2082678755</t>
  </si>
  <si>
    <t xml:space="preserve">vsakovací pruh-hrubý štěrk fr. 32-63 v celkové tl. 500mm - 4,0 m2, viz.příloha D.1.1.2.1 </t>
  </si>
  <si>
    <t>4*2</t>
  </si>
  <si>
    <t>47</t>
  </si>
  <si>
    <t>564801111</t>
  </si>
  <si>
    <t>Podklad ze štěrkodrtě ŠD plochy přes 100 m2 tl 30 mm</t>
  </si>
  <si>
    <t>-219681952</t>
  </si>
  <si>
    <t>dorovnání příčného sklonu 3%, viz.příloha D.1.1.1.</t>
  </si>
  <si>
    <t>(159+2+2)+(94+1+1)</t>
  </si>
  <si>
    <t>48</t>
  </si>
  <si>
    <t>564851011</t>
  </si>
  <si>
    <t>Podklad ze štěrkodrtě ŠD plochy do 100 m2 tl 150 mm</t>
  </si>
  <si>
    <t>44908396</t>
  </si>
  <si>
    <t>chodník se zesílenou konstrukcí ŠD fr. 0-32, viz.příloha D.1.1.2.1. a D.1.1.2.2.</t>
  </si>
  <si>
    <t>94+1+1</t>
  </si>
  <si>
    <t>49</t>
  </si>
  <si>
    <t>564861011</t>
  </si>
  <si>
    <t>Podklad ze štěrkodrtě ŠD plochy do 100 m2 tl 200 mm</t>
  </si>
  <si>
    <t>-1900993320</t>
  </si>
  <si>
    <t>chodník se zesílenou konstrukcí, ŠD fr. 0-63, viz.příloha D.1.1.2.1. a D.1.1.2.2.</t>
  </si>
  <si>
    <t>50</t>
  </si>
  <si>
    <t>564871011</t>
  </si>
  <si>
    <t>Podklad ze štěrkodrtě ŠD plochy do 100 m2 tl 250 mm</t>
  </si>
  <si>
    <t>473250075</t>
  </si>
  <si>
    <t>oprava zpevněné plochy ŠD fr. 0-32, viz.příloha D.1.1.2.1 a D.1.1.2.2</t>
  </si>
  <si>
    <t>51</t>
  </si>
  <si>
    <t>-555234050</t>
  </si>
  <si>
    <t>schodišťové stupně, ŠD fr. 0-32, viz.příloha D.1.1.2.1</t>
  </si>
  <si>
    <t>4+8</t>
  </si>
  <si>
    <t>52</t>
  </si>
  <si>
    <t>564871111</t>
  </si>
  <si>
    <t>Podklad ze štěrkodrtě ŠD plochy přes 100 m2 tl 250 mm</t>
  </si>
  <si>
    <t>-1081251966</t>
  </si>
  <si>
    <t>chodník ŠD fr. 0-32, viz.příloha D.1.1.2.1., D.1.1.2.2.</t>
  </si>
  <si>
    <t>(78+81)+2+2</t>
  </si>
  <si>
    <t>53</t>
  </si>
  <si>
    <t>564871116</t>
  </si>
  <si>
    <t>Podklad ze štěrkodrtě ŠD plochy přes 100 m2 tl. 300 mm</t>
  </si>
  <si>
    <t>-103644147</t>
  </si>
  <si>
    <t>úprava podloží ŠD fr. 0-63 v tl. 300mm, viz.příloha D.1.1.1. a D.1.1.2.2.</t>
  </si>
  <si>
    <t>163+96+12</t>
  </si>
  <si>
    <t>54</t>
  </si>
  <si>
    <t>571908111</t>
  </si>
  <si>
    <t>Kryt vymývaným dekoračním kamenivem (kačírkem) tl 200 mm</t>
  </si>
  <si>
    <t>1841907842</t>
  </si>
  <si>
    <t>kačírek fr. 16-32 v tl. 200mm, viz.příloha D.1.1.2.1. a D.1.1.2.2</t>
  </si>
  <si>
    <t>19+15+10+30</t>
  </si>
  <si>
    <t>55</t>
  </si>
  <si>
    <t>573211109</t>
  </si>
  <si>
    <t>Postřik živičný spojovací z asfaltu v množství 0,50 kg/m2</t>
  </si>
  <si>
    <t>1322734488</t>
  </si>
  <si>
    <t xml:space="preserve">asfaltový koberec, viz.příloha D.1.1.2.1. </t>
  </si>
  <si>
    <t>56</t>
  </si>
  <si>
    <t>577134111</t>
  </si>
  <si>
    <t>Asfaltový beton vrstva obrusná ACO 11+ (ABS) tř. I tl 40 mm š do 3 m z nemodifikovaného asfaltu</t>
  </si>
  <si>
    <t>-87354927</t>
  </si>
  <si>
    <t>asfaltový koberec, viz.příloha D.1.1.2.1</t>
  </si>
  <si>
    <t>57</t>
  </si>
  <si>
    <t>596211110</t>
  </si>
  <si>
    <t>Kladení zámkové dlažby komunikací pro pěší ručně tl 60 mm skupiny A pl do 50 m2</t>
  </si>
  <si>
    <t>167279146</t>
  </si>
  <si>
    <t>oprava zpevněné plochy, viz.příloha D.1.1.2.1 a D.1.1.2.2.</t>
  </si>
  <si>
    <t>58</t>
  </si>
  <si>
    <t>59245018</t>
  </si>
  <si>
    <t>dlažba skladebná betonová 200x100mm tl 60mm přírodní</t>
  </si>
  <si>
    <t>226967117</t>
  </si>
  <si>
    <t>oprava zpevněné plochy + ztratné, viz.příloha D.1.1.2.1 a D.1.1.2.2.</t>
  </si>
  <si>
    <t>2*1,03</t>
  </si>
  <si>
    <t>59</t>
  </si>
  <si>
    <t>596211120</t>
  </si>
  <si>
    <t>Kladení zámkové dlažby komunikací pro pěší ručně tl 60 mm skupiny B pl do 50 m2</t>
  </si>
  <si>
    <t>-1673970616</t>
  </si>
  <si>
    <t>schodišťové stupně , viz.příloha D.1.1.2.1</t>
  </si>
  <si>
    <t>60</t>
  </si>
  <si>
    <t>-1756820890</t>
  </si>
  <si>
    <t>schodišťové stupně+ ztratné, viz.příloha D.1.1.2.1</t>
  </si>
  <si>
    <t>4*1,03</t>
  </si>
  <si>
    <t>61</t>
  </si>
  <si>
    <t>59245008</t>
  </si>
  <si>
    <t>dlažba skladebná betonová 200x100mm tl 60mm barevná</t>
  </si>
  <si>
    <t>-1678880058</t>
  </si>
  <si>
    <t>schodišťové stupně+ ztratné, barva červená, viz.příloha D.1.1.2.1.</t>
  </si>
  <si>
    <t>8*1,03</t>
  </si>
  <si>
    <t>62</t>
  </si>
  <si>
    <t>596211122</t>
  </si>
  <si>
    <t>Kladení zámkové dlažby komunikací pro pěší ručně tl 60 mm skupiny B pl přes 100 do 300 m2</t>
  </si>
  <si>
    <t>1927432388</t>
  </si>
  <si>
    <t xml:space="preserve">chodník, viz.příloiha  D.1.1.2.1., D.1.1.2.2</t>
  </si>
  <si>
    <t>63</t>
  </si>
  <si>
    <t>-333797529</t>
  </si>
  <si>
    <t>chodník + ztratné, viz.příloha D.1.1.2.1. a D.1.1.2.2.</t>
  </si>
  <si>
    <t>159*1,02</t>
  </si>
  <si>
    <t>64</t>
  </si>
  <si>
    <t>59245006</t>
  </si>
  <si>
    <t>dlažba pro nevidomé betonová 200x100mm tl 60mm barevná</t>
  </si>
  <si>
    <t>-1003920382</t>
  </si>
  <si>
    <t>chodník-varovný pás+ztratné , barva červená, viz.příloha D.1.1.2.1. a D.1.1.2.2.</t>
  </si>
  <si>
    <t>65</t>
  </si>
  <si>
    <t>592452</t>
  </si>
  <si>
    <t>rovná betonová dlažba 200/100/60 bez zkosených hran, barva přírodní</t>
  </si>
  <si>
    <t>-628467916</t>
  </si>
  <si>
    <t>chodník-ohraničení varovného pásy+ztratné, viz.příloha D.1.1.2.1. a D.1.1.2.2.</t>
  </si>
  <si>
    <t>66</t>
  </si>
  <si>
    <t>596211124</t>
  </si>
  <si>
    <t>Příplatek za kombinaci dvou barev u kladení betonových dlažeb komunikací pro pěší ručně tl 60 mm skupiny B</t>
  </si>
  <si>
    <t>961951239</t>
  </si>
  <si>
    <t>chodník, viz.příloha D.1.1.2.1 a D.1.1.2.2.</t>
  </si>
  <si>
    <t>67</t>
  </si>
  <si>
    <t>402878732</t>
  </si>
  <si>
    <t>schodišťové stupně, viz.příloha D.1.1.2.1.</t>
  </si>
  <si>
    <t>68</t>
  </si>
  <si>
    <t>596211221</t>
  </si>
  <si>
    <t>Kladení zámkové dlažby komunikací pro pěší ručně tl 80 mm skupiny B pl přes 50 do 100 m2</t>
  </si>
  <si>
    <t>-822540905</t>
  </si>
  <si>
    <t>chodník se zesílenou konstrukcí, viz.příloha D.1.1.2.1. a D.1.1.2.2.</t>
  </si>
  <si>
    <t>69</t>
  </si>
  <si>
    <t>59245020</t>
  </si>
  <si>
    <t>dlažba skladebná betonová 200x100mm tl 80mm přírodní</t>
  </si>
  <si>
    <t>360131394</t>
  </si>
  <si>
    <t>chodník se zesílenou konstrukcí, +ztratné, viz.příloha D.1.1.2.1. a D.1.1.2.2.</t>
  </si>
  <si>
    <t>94*1,03</t>
  </si>
  <si>
    <t>70</t>
  </si>
  <si>
    <t>59245226</t>
  </si>
  <si>
    <t>dlažba pro nevidomé betonová 200x100mm tl 80mm barevná</t>
  </si>
  <si>
    <t>1325062306</t>
  </si>
  <si>
    <t>chodník se zesílenou konstrukcí-varovný pás + ztratné, barva červená, viz.příloha D.1.1.2.1. a D.1.1.2.2.</t>
  </si>
  <si>
    <t>1*1,03</t>
  </si>
  <si>
    <t>71</t>
  </si>
  <si>
    <t>592453</t>
  </si>
  <si>
    <t xml:space="preserve">rovná betonová dlažba 200/100/80 bez  zkosených hran, barva přírodní</t>
  </si>
  <si>
    <t>278281808</t>
  </si>
  <si>
    <t>chodník se zesílenou konstrukcí-ohraničení varovného pásu+ztratné, viz.příloha D.1.1.2.1. a D.1.1.2.2.</t>
  </si>
  <si>
    <t>72</t>
  </si>
  <si>
    <t>596211224</t>
  </si>
  <si>
    <t>Příplatek za kombinaci dvou barev u kladení betonových dlažeb komunikací pro pěší ručně tl 80 mm skupiny B</t>
  </si>
  <si>
    <t>-115267314</t>
  </si>
  <si>
    <t>73</t>
  </si>
  <si>
    <t>911111111</t>
  </si>
  <si>
    <t>Montáž zábradlí ocelového zabetonovaného</t>
  </si>
  <si>
    <t>-1484923839</t>
  </si>
  <si>
    <t>osazené do betonových patek 0,3*0,3*0,6m beton C20/25-XC2-XF3 na polštáři ze štěrkopísku v tl. 150mm., viz.příloha D.1.1.1 a D.1.1.2.1</t>
  </si>
  <si>
    <t>30,5*2</t>
  </si>
  <si>
    <t>74</t>
  </si>
  <si>
    <t>91112</t>
  </si>
  <si>
    <t>Oboustranné zábradlí u schodišťových stupńů</t>
  </si>
  <si>
    <t>924815417</t>
  </si>
  <si>
    <t>zábradlí z ocelových trubek (ocel S 235 JRH, žárový pozink 80um, sloupek kt.tr.42,4/4mm, madla kr.tr.42,4/2,6mm)</t>
  </si>
  <si>
    <t xml:space="preserve">výška 0,9m, délka zábradlí (2x30,5m), celkový počet sloupků á 1,5m=42,0 kusů, viz.příloha  D.1.1.1 a D.1.1.2.1</t>
  </si>
  <si>
    <t>75</t>
  </si>
  <si>
    <t>916231213</t>
  </si>
  <si>
    <t>Osazení chodníkového obrubníku betonového stojatého s boční opěrou do lože z betonu prostého</t>
  </si>
  <si>
    <t>-836772973</t>
  </si>
  <si>
    <t>schodišťové stupně , osazený do betonového lože C20/25nXF3 s opěrou, viz.příloha D.1.1.2.1.</t>
  </si>
  <si>
    <t>76</t>
  </si>
  <si>
    <t>59217017</t>
  </si>
  <si>
    <t>obrubník betonový chodníkový 1000x100x250mm</t>
  </si>
  <si>
    <t>128</t>
  </si>
  <si>
    <t>-1843630100</t>
  </si>
  <si>
    <t>schodišťové stupně+ztratné, barva přírodní, viz.příloha D.1.1.2.1.</t>
  </si>
  <si>
    <t>54*1,02</t>
  </si>
  <si>
    <t>77</t>
  </si>
  <si>
    <t>-2003479987</t>
  </si>
  <si>
    <t>osazení do betonového lože C20/25nXF3 s opěrou, viz.příloha D.1.1.2.1. a D.1.1.2.2.</t>
  </si>
  <si>
    <t>4+5+4</t>
  </si>
  <si>
    <t>78</t>
  </si>
  <si>
    <t>59217023</t>
  </si>
  <si>
    <t>obrubník betonový chodníkový 1000x150x250mm</t>
  </si>
  <si>
    <t>171022881</t>
  </si>
  <si>
    <t>+ztratné, barva přírodní, viz.příloha D.1.1.2.1. a D.1.1.2.2.</t>
  </si>
  <si>
    <t>(4+5+4)*1,02</t>
  </si>
  <si>
    <t>79</t>
  </si>
  <si>
    <t>916331112</t>
  </si>
  <si>
    <t>Osazení zahradního obrubníku betonového do lože z betonu s boční opěrou</t>
  </si>
  <si>
    <t>1463016819</t>
  </si>
  <si>
    <t xml:space="preserve">osazení do betonového lože C20/25nXF3 s opěrou, viz.příloha D.1.1.2.1 a  D.1.1.2.2.</t>
  </si>
  <si>
    <t>21+20+39+27+26+15+24+1+1+24+9+8</t>
  </si>
  <si>
    <t>80</t>
  </si>
  <si>
    <t>59217012</t>
  </si>
  <si>
    <t>obrubník zahradní betonový 500x80x250mm</t>
  </si>
  <si>
    <t>-394475358</t>
  </si>
  <si>
    <t>+ ztratné, barva přírodní, viz.příloha D.1.1.2.1. a D.1.1.2.2.</t>
  </si>
  <si>
    <t>215*1,02</t>
  </si>
  <si>
    <t>81</t>
  </si>
  <si>
    <t>916991121</t>
  </si>
  <si>
    <t>Lože pod obrubníky, krajníky nebo obruby z dlažebních kostek z betonu prostého</t>
  </si>
  <si>
    <t>-1208846912</t>
  </si>
  <si>
    <t>pod obrubníky a palisády (odhad)</t>
  </si>
  <si>
    <t>82</t>
  </si>
  <si>
    <t>919121132</t>
  </si>
  <si>
    <t>Těsnění spár zálivkou za studena pro komůrky š 20 mm hl 40 mm s těsnicím profilem</t>
  </si>
  <si>
    <t>1484553921</t>
  </si>
  <si>
    <t>úprava styčné spáry, viz.příloha D.1.1.1. a D.1.1.2.1.</t>
  </si>
  <si>
    <t>83</t>
  </si>
  <si>
    <t>938908411</t>
  </si>
  <si>
    <t>Čištění vozovek splachováním vodou</t>
  </si>
  <si>
    <t>-1741954565</t>
  </si>
  <si>
    <t>asfaltový koberec, viz.příloha D.1.1.2.1.</t>
  </si>
  <si>
    <t>84</t>
  </si>
  <si>
    <t>93891</t>
  </si>
  <si>
    <t>Stranová přeložka sdělovacího kabelu</t>
  </si>
  <si>
    <t>-6276709</t>
  </si>
  <si>
    <t>montážní práce+zemní práce+doprava, viz.příloha D.1.1.1.</t>
  </si>
  <si>
    <t>998</t>
  </si>
  <si>
    <t>Přesun hmot</t>
  </si>
  <si>
    <t>85</t>
  </si>
  <si>
    <t>998223011</t>
  </si>
  <si>
    <t>Přesun hmot pro pozemní komunikace s krytem dlážděným</t>
  </si>
  <si>
    <t>-1959206131</t>
  </si>
  <si>
    <t>86</t>
  </si>
  <si>
    <t>998223091</t>
  </si>
  <si>
    <t>Příplatek k přesunu hmot pro pozemní komunikace s krytem dlážděným za zvětšený přesun do 1000 m</t>
  </si>
  <si>
    <t>-701741321</t>
  </si>
  <si>
    <t>Práce a dodávky M</t>
  </si>
  <si>
    <t>46-M</t>
  </si>
  <si>
    <t>Zemní práce při extr.mont.pracích</t>
  </si>
  <si>
    <t>87</t>
  </si>
  <si>
    <t>460751111</t>
  </si>
  <si>
    <t>Osazení kabelových kanálů do rýhy z prefabrikovaných betonových žlabů vnější šířky do 20 cm</t>
  </si>
  <si>
    <t>258458886</t>
  </si>
  <si>
    <t>12+28</t>
  </si>
  <si>
    <t>88</t>
  </si>
  <si>
    <t>59213009</t>
  </si>
  <si>
    <t>žlab kabelový betonový k ochraně zemního drátovodného vedení 100x17x14cm</t>
  </si>
  <si>
    <t>-1730331576</t>
  </si>
  <si>
    <t>kabelové žlaby se zákrytem, viz.příloha D.1.1.1. a D.1.1.2.1</t>
  </si>
  <si>
    <t>B - Vedlejší a ostatní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</si>
  <si>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</si>
  <si>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</si>
  <si>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</si>
  <si>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</si>
  <si>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</si>
  <si>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</si>
  <si>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</si>
  <si>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</si>
  <si>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</si>
  <si>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</si>
  <si>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011314000</t>
  </si>
  <si>
    <t>Archeologický dohled</t>
  </si>
  <si>
    <t>1024</t>
  </si>
  <si>
    <t>1529618491</t>
  </si>
  <si>
    <t>012303000</t>
  </si>
  <si>
    <t>Zeměměřičské práce při provádění stavby</t>
  </si>
  <si>
    <t>-1747881480</t>
  </si>
  <si>
    <t>včetně vytyčení stávajících inženýrských podzemních sítí</t>
  </si>
  <si>
    <t>012403000</t>
  </si>
  <si>
    <t>Zeměměřičské práce po výstavbě</t>
  </si>
  <si>
    <t>1074589305</t>
  </si>
  <si>
    <t>013254000</t>
  </si>
  <si>
    <t>Dokumentace skutečného provedení stavby</t>
  </si>
  <si>
    <t>1267580908</t>
  </si>
  <si>
    <t>VRN3</t>
  </si>
  <si>
    <t>Zařízení staveniště</t>
  </si>
  <si>
    <t>030001000</t>
  </si>
  <si>
    <t>-950098182</t>
  </si>
  <si>
    <t>stavební buňky, WC, napojení na stáv, inž.sítě atd.</t>
  </si>
  <si>
    <t>034002000</t>
  </si>
  <si>
    <t>Zabezpečení staveniště</t>
  </si>
  <si>
    <t>-979056323</t>
  </si>
  <si>
    <t>zebezpečení staveniště v souladu s nařízením vlády 591/2006 Sb.</t>
  </si>
  <si>
    <t>VRN4</t>
  </si>
  <si>
    <t>Inženýrská činnost</t>
  </si>
  <si>
    <t>043134000</t>
  </si>
  <si>
    <t>Zkoušky zatěžovací</t>
  </si>
  <si>
    <t>-1688224095</t>
  </si>
  <si>
    <t>VRN7</t>
  </si>
  <si>
    <t>Provozní vlivy</t>
  </si>
  <si>
    <t>072002000</t>
  </si>
  <si>
    <t>Silniční provoz</t>
  </si>
  <si>
    <t>-1473290354</t>
  </si>
  <si>
    <t>dopravní značení</t>
  </si>
  <si>
    <t>VRN9</t>
  </si>
  <si>
    <t>Ostatní náklady</t>
  </si>
  <si>
    <t>092002000</t>
  </si>
  <si>
    <t>Ostatní náklady související s provozem</t>
  </si>
  <si>
    <t>1455212958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</si>
</sst>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56/24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 na pozemku p.č. 2573/156, Na Láni, Rychnov nad Kněžnou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19. 3. 2025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území'!P124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návrh'!P130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9XUUVt5aWCTE/k0kwpB0EYZFXB6Wxwj3FEEwxY1JVs4Z/WG2ERulpzT/n1X+R0gs2UBKPBtZH2Q0+QN+k+kw9g==" hashValue="Nlok/BNDfc4bEdYiUQI/c0925q6StQdkvk+RTACZRW+RpFULU6yF5bmMBtnSKLPliBb/aGDzSyN/WNmDgMXlPA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Chodník na pozemku p.č. 2573/156, Na Láni,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19. 3. 2025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ROUND((SUM(BE124:BE244)),  2)</f>
        <v>0</v>
      </c>
      <c r="G35" s="38"/>
      <c r="H35" s="38"/>
      <c r="I35" s="164">
        <v>0.20999999999999999</v>
      </c>
      <c r="J35" s="163">
        <f>ROUND(((SUM(BE124:BE244))*I35),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ROUND((SUM(BF124:BF244)),  2)</f>
        <v>0</v>
      </c>
      <c r="G36" s="38"/>
      <c r="H36" s="38"/>
      <c r="I36" s="164">
        <v>0.12</v>
      </c>
      <c r="J36" s="163">
        <f>ROUND(((SUM(BF124:BF244))*I36),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ROUND((SUM(BG124:BG244)),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ROUND((SUM(BH124:BH244)),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ROUND((SUM(BI124:BI244)),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Chodník na pozemku p.č. 2573/156, Na Láni,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</v>
      </c>
      <c r="G91" s="40"/>
      <c r="H91" s="40"/>
      <c r="I91" s="32" t="s">
        <v>22</v>
      </c>
      <c r="J91" s="79" t="str">
        <f>IF(J14="","",J14)</f>
        <v>19. 3. 2025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J175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110</v>
      </c>
      <c r="E102" s="196"/>
      <c r="F102" s="196"/>
      <c r="G102" s="196"/>
      <c r="H102" s="196"/>
      <c r="I102" s="196"/>
      <c r="J102" s="197">
        <f>J188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Chodník na pozemku p.č. 2573/156, Na Láni, Rychnov nad Kněžnou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98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99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a - příprava území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Rychnov nad Kněžno</v>
      </c>
      <c r="G118" s="40"/>
      <c r="H118" s="40"/>
      <c r="I118" s="32" t="s">
        <v>22</v>
      </c>
      <c r="J118" s="79" t="str">
        <f>IF(J14="","",J14)</f>
        <v>19. 3. 2025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30</v>
      </c>
      <c r="J120" s="36" t="str">
        <f>E23</f>
        <v>VIAPROJEKT s.r.o. HK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>B.Burešová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112</v>
      </c>
      <c r="D123" s="202" t="s">
        <v>61</v>
      </c>
      <c r="E123" s="202" t="s">
        <v>57</v>
      </c>
      <c r="F123" s="202" t="s">
        <v>58</v>
      </c>
      <c r="G123" s="202" t="s">
        <v>113</v>
      </c>
      <c r="H123" s="202" t="s">
        <v>114</v>
      </c>
      <c r="I123" s="202" t="s">
        <v>115</v>
      </c>
      <c r="J123" s="202" t="s">
        <v>104</v>
      </c>
      <c r="K123" s="203" t="s">
        <v>116</v>
      </c>
      <c r="L123" s="204"/>
      <c r="M123" s="100" t="s">
        <v>1</v>
      </c>
      <c r="N123" s="101" t="s">
        <v>40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2.0000000000000002E-05</v>
      </c>
      <c r="S124" s="104"/>
      <c r="T124" s="208">
        <f>T125</f>
        <v>5.9290000000000003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106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124</v>
      </c>
      <c r="F125" s="213" t="s">
        <v>125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P126+P175+P188</f>
        <v>0</v>
      </c>
      <c r="Q125" s="218"/>
      <c r="R125" s="219">
        <f>R126+R175+R188</f>
        <v>2.0000000000000002E-05</v>
      </c>
      <c r="S125" s="218"/>
      <c r="T125" s="220">
        <f>T126+T175+T188</f>
        <v>5.9290000000000003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76</v>
      </c>
      <c r="AY125" s="221" t="s">
        <v>126</v>
      </c>
      <c r="BK125" s="223">
        <f>BK126+BK175+BK188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83</v>
      </c>
      <c r="F126" s="224" t="s">
        <v>127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SUM(P127:P174)</f>
        <v>0</v>
      </c>
      <c r="Q126" s="218"/>
      <c r="R126" s="219">
        <f>SUM(R127:R174)</f>
        <v>2.0000000000000002E-05</v>
      </c>
      <c r="S126" s="218"/>
      <c r="T126" s="220">
        <f>SUM(T127:T174)</f>
        <v>5.9290000000000003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83</v>
      </c>
      <c r="AY126" s="221" t="s">
        <v>126</v>
      </c>
      <c r="BK126" s="223">
        <f>SUM(BK127:BK174)</f>
        <v>0</v>
      </c>
    </row>
    <row r="127" s="2" customFormat="1" ht="21.75" customHeight="1">
      <c r="A127" s="38"/>
      <c r="B127" s="39"/>
      <c r="C127" s="226" t="s">
        <v>83</v>
      </c>
      <c r="D127" s="226" t="s">
        <v>128</v>
      </c>
      <c r="E127" s="227" t="s">
        <v>129</v>
      </c>
      <c r="F127" s="228" t="s">
        <v>130</v>
      </c>
      <c r="G127" s="229" t="s">
        <v>131</v>
      </c>
      <c r="H127" s="230">
        <v>4</v>
      </c>
      <c r="I127" s="231"/>
      <c r="J127" s="232">
        <f>ROUND(I127*H127,2)</f>
        <v>0</v>
      </c>
      <c r="K127" s="228" t="s">
        <v>132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0.255</v>
      </c>
      <c r="T127" s="236">
        <f>S127*H127</f>
        <v>1.02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133</v>
      </c>
      <c r="AT127" s="237" t="s">
        <v>128</v>
      </c>
      <c r="AU127" s="237" t="s">
        <v>85</v>
      </c>
      <c r="AY127" s="17" t="s">
        <v>126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133</v>
      </c>
      <c r="BM127" s="237" t="s">
        <v>134</v>
      </c>
    </row>
    <row r="128" s="13" customFormat="1">
      <c r="A128" s="13"/>
      <c r="B128" s="239"/>
      <c r="C128" s="240"/>
      <c r="D128" s="241" t="s">
        <v>135</v>
      </c>
      <c r="E128" s="242" t="s">
        <v>1</v>
      </c>
      <c r="F128" s="243" t="s">
        <v>136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135</v>
      </c>
      <c r="AU128" s="249" t="s">
        <v>85</v>
      </c>
      <c r="AV128" s="13" t="s">
        <v>83</v>
      </c>
      <c r="AW128" s="13" t="s">
        <v>32</v>
      </c>
      <c r="AX128" s="13" t="s">
        <v>76</v>
      </c>
      <c r="AY128" s="249" t="s">
        <v>126</v>
      </c>
    </row>
    <row r="129" s="14" customFormat="1">
      <c r="A129" s="14"/>
      <c r="B129" s="250"/>
      <c r="C129" s="251"/>
      <c r="D129" s="241" t="s">
        <v>135</v>
      </c>
      <c r="E129" s="252" t="s">
        <v>1</v>
      </c>
      <c r="F129" s="253" t="s">
        <v>133</v>
      </c>
      <c r="G129" s="251"/>
      <c r="H129" s="254">
        <v>4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135</v>
      </c>
      <c r="AU129" s="260" t="s">
        <v>85</v>
      </c>
      <c r="AV129" s="14" t="s">
        <v>85</v>
      </c>
      <c r="AW129" s="14" t="s">
        <v>32</v>
      </c>
      <c r="AX129" s="14" t="s">
        <v>76</v>
      </c>
      <c r="AY129" s="260" t="s">
        <v>126</v>
      </c>
    </row>
    <row r="130" s="15" customFormat="1">
      <c r="A130" s="15"/>
      <c r="B130" s="261"/>
      <c r="C130" s="262"/>
      <c r="D130" s="241" t="s">
        <v>135</v>
      </c>
      <c r="E130" s="263" t="s">
        <v>1</v>
      </c>
      <c r="F130" s="264" t="s">
        <v>137</v>
      </c>
      <c r="G130" s="262"/>
      <c r="H130" s="265">
        <v>4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1" t="s">
        <v>135</v>
      </c>
      <c r="AU130" s="271" t="s">
        <v>85</v>
      </c>
      <c r="AV130" s="15" t="s">
        <v>133</v>
      </c>
      <c r="AW130" s="15" t="s">
        <v>32</v>
      </c>
      <c r="AX130" s="15" t="s">
        <v>83</v>
      </c>
      <c r="AY130" s="271" t="s">
        <v>126</v>
      </c>
    </row>
    <row r="131" s="2" customFormat="1" ht="16.5" customHeight="1">
      <c r="A131" s="38"/>
      <c r="B131" s="39"/>
      <c r="C131" s="226" t="s">
        <v>85</v>
      </c>
      <c r="D131" s="226" t="s">
        <v>128</v>
      </c>
      <c r="E131" s="227" t="s">
        <v>138</v>
      </c>
      <c r="F131" s="228" t="s">
        <v>139</v>
      </c>
      <c r="G131" s="229" t="s">
        <v>131</v>
      </c>
      <c r="H131" s="230">
        <v>4</v>
      </c>
      <c r="I131" s="231"/>
      <c r="J131" s="232">
        <f>ROUND(I131*H131,2)</f>
        <v>0</v>
      </c>
      <c r="K131" s="228" t="s">
        <v>132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0.28999999999999998</v>
      </c>
      <c r="T131" s="236">
        <f>S131*H131</f>
        <v>1.1599999999999999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133</v>
      </c>
      <c r="AT131" s="237" t="s">
        <v>128</v>
      </c>
      <c r="AU131" s="237" t="s">
        <v>85</v>
      </c>
      <c r="AY131" s="17" t="s">
        <v>126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133</v>
      </c>
      <c r="BM131" s="237" t="s">
        <v>140</v>
      </c>
    </row>
    <row r="132" s="13" customFormat="1">
      <c r="A132" s="13"/>
      <c r="B132" s="239"/>
      <c r="C132" s="240"/>
      <c r="D132" s="241" t="s">
        <v>135</v>
      </c>
      <c r="E132" s="242" t="s">
        <v>1</v>
      </c>
      <c r="F132" s="243" t="s">
        <v>141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135</v>
      </c>
      <c r="AU132" s="249" t="s">
        <v>85</v>
      </c>
      <c r="AV132" s="13" t="s">
        <v>83</v>
      </c>
      <c r="AW132" s="13" t="s">
        <v>32</v>
      </c>
      <c r="AX132" s="13" t="s">
        <v>76</v>
      </c>
      <c r="AY132" s="249" t="s">
        <v>126</v>
      </c>
    </row>
    <row r="133" s="14" customFormat="1">
      <c r="A133" s="14"/>
      <c r="B133" s="250"/>
      <c r="C133" s="251"/>
      <c r="D133" s="241" t="s">
        <v>135</v>
      </c>
      <c r="E133" s="252" t="s">
        <v>1</v>
      </c>
      <c r="F133" s="253" t="s">
        <v>133</v>
      </c>
      <c r="G133" s="251"/>
      <c r="H133" s="254">
        <v>4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135</v>
      </c>
      <c r="AU133" s="260" t="s">
        <v>85</v>
      </c>
      <c r="AV133" s="14" t="s">
        <v>85</v>
      </c>
      <c r="AW133" s="14" t="s">
        <v>32</v>
      </c>
      <c r="AX133" s="14" t="s">
        <v>76</v>
      </c>
      <c r="AY133" s="260" t="s">
        <v>126</v>
      </c>
    </row>
    <row r="134" s="15" customFormat="1">
      <c r="A134" s="15"/>
      <c r="B134" s="261"/>
      <c r="C134" s="262"/>
      <c r="D134" s="241" t="s">
        <v>135</v>
      </c>
      <c r="E134" s="263" t="s">
        <v>1</v>
      </c>
      <c r="F134" s="264" t="s">
        <v>137</v>
      </c>
      <c r="G134" s="262"/>
      <c r="H134" s="265">
        <v>4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135</v>
      </c>
      <c r="AU134" s="271" t="s">
        <v>85</v>
      </c>
      <c r="AV134" s="15" t="s">
        <v>133</v>
      </c>
      <c r="AW134" s="15" t="s">
        <v>32</v>
      </c>
      <c r="AX134" s="15" t="s">
        <v>83</v>
      </c>
      <c r="AY134" s="271" t="s">
        <v>126</v>
      </c>
    </row>
    <row r="135" s="2" customFormat="1" ht="16.5" customHeight="1">
      <c r="A135" s="38"/>
      <c r="B135" s="39"/>
      <c r="C135" s="226" t="s">
        <v>142</v>
      </c>
      <c r="D135" s="226" t="s">
        <v>128</v>
      </c>
      <c r="E135" s="227" t="s">
        <v>143</v>
      </c>
      <c r="F135" s="228" t="s">
        <v>144</v>
      </c>
      <c r="G135" s="229" t="s">
        <v>131</v>
      </c>
      <c r="H135" s="230">
        <v>2</v>
      </c>
      <c r="I135" s="231"/>
      <c r="J135" s="232">
        <f>ROUND(I135*H135,2)</f>
        <v>0</v>
      </c>
      <c r="K135" s="228" t="s">
        <v>132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1.0000000000000001E-05</v>
      </c>
      <c r="R135" s="235">
        <f>Q135*H135</f>
        <v>2.0000000000000002E-05</v>
      </c>
      <c r="S135" s="235">
        <v>0.091999999999999998</v>
      </c>
      <c r="T135" s="236">
        <f>S135*H135</f>
        <v>0.184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133</v>
      </c>
      <c r="AT135" s="237" t="s">
        <v>128</v>
      </c>
      <c r="AU135" s="237" t="s">
        <v>85</v>
      </c>
      <c r="AY135" s="17" t="s">
        <v>126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133</v>
      </c>
      <c r="BM135" s="237" t="s">
        <v>145</v>
      </c>
    </row>
    <row r="136" s="13" customFormat="1">
      <c r="A136" s="13"/>
      <c r="B136" s="239"/>
      <c r="C136" s="240"/>
      <c r="D136" s="241" t="s">
        <v>135</v>
      </c>
      <c r="E136" s="242" t="s">
        <v>1</v>
      </c>
      <c r="F136" s="243" t="s">
        <v>146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135</v>
      </c>
      <c r="AU136" s="249" t="s">
        <v>85</v>
      </c>
      <c r="AV136" s="13" t="s">
        <v>83</v>
      </c>
      <c r="AW136" s="13" t="s">
        <v>32</v>
      </c>
      <c r="AX136" s="13" t="s">
        <v>76</v>
      </c>
      <c r="AY136" s="249" t="s">
        <v>126</v>
      </c>
    </row>
    <row r="137" s="14" customFormat="1">
      <c r="A137" s="14"/>
      <c r="B137" s="250"/>
      <c r="C137" s="251"/>
      <c r="D137" s="241" t="s">
        <v>135</v>
      </c>
      <c r="E137" s="252" t="s">
        <v>1</v>
      </c>
      <c r="F137" s="253" t="s">
        <v>85</v>
      </c>
      <c r="G137" s="251"/>
      <c r="H137" s="254">
        <v>2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135</v>
      </c>
      <c r="AU137" s="260" t="s">
        <v>85</v>
      </c>
      <c r="AV137" s="14" t="s">
        <v>85</v>
      </c>
      <c r="AW137" s="14" t="s">
        <v>32</v>
      </c>
      <c r="AX137" s="14" t="s">
        <v>76</v>
      </c>
      <c r="AY137" s="260" t="s">
        <v>126</v>
      </c>
    </row>
    <row r="138" s="15" customFormat="1">
      <c r="A138" s="15"/>
      <c r="B138" s="261"/>
      <c r="C138" s="262"/>
      <c r="D138" s="241" t="s">
        <v>135</v>
      </c>
      <c r="E138" s="263" t="s">
        <v>1</v>
      </c>
      <c r="F138" s="264" t="s">
        <v>137</v>
      </c>
      <c r="G138" s="262"/>
      <c r="H138" s="265">
        <v>2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135</v>
      </c>
      <c r="AU138" s="271" t="s">
        <v>85</v>
      </c>
      <c r="AV138" s="15" t="s">
        <v>133</v>
      </c>
      <c r="AW138" s="15" t="s">
        <v>32</v>
      </c>
      <c r="AX138" s="15" t="s">
        <v>83</v>
      </c>
      <c r="AY138" s="271" t="s">
        <v>126</v>
      </c>
    </row>
    <row r="139" s="2" customFormat="1" ht="16.5" customHeight="1">
      <c r="A139" s="38"/>
      <c r="B139" s="39"/>
      <c r="C139" s="226" t="s">
        <v>133</v>
      </c>
      <c r="D139" s="226" t="s">
        <v>128</v>
      </c>
      <c r="E139" s="227" t="s">
        <v>147</v>
      </c>
      <c r="F139" s="228" t="s">
        <v>148</v>
      </c>
      <c r="G139" s="229" t="s">
        <v>149</v>
      </c>
      <c r="H139" s="230">
        <v>17</v>
      </c>
      <c r="I139" s="231"/>
      <c r="J139" s="232">
        <f>ROUND(I139*H139,2)</f>
        <v>0</v>
      </c>
      <c r="K139" s="228" t="s">
        <v>132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0.20499999999999999</v>
      </c>
      <c r="T139" s="236">
        <f>S139*H139</f>
        <v>3.4849999999999999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133</v>
      </c>
      <c r="AT139" s="237" t="s">
        <v>128</v>
      </c>
      <c r="AU139" s="237" t="s">
        <v>85</v>
      </c>
      <c r="AY139" s="17" t="s">
        <v>126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133</v>
      </c>
      <c r="BM139" s="237" t="s">
        <v>150</v>
      </c>
    </row>
    <row r="140" s="13" customFormat="1">
      <c r="A140" s="13"/>
      <c r="B140" s="239"/>
      <c r="C140" s="240"/>
      <c r="D140" s="241" t="s">
        <v>135</v>
      </c>
      <c r="E140" s="242" t="s">
        <v>1</v>
      </c>
      <c r="F140" s="243" t="s">
        <v>151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135</v>
      </c>
      <c r="AU140" s="249" t="s">
        <v>85</v>
      </c>
      <c r="AV140" s="13" t="s">
        <v>83</v>
      </c>
      <c r="AW140" s="13" t="s">
        <v>32</v>
      </c>
      <c r="AX140" s="13" t="s">
        <v>76</v>
      </c>
      <c r="AY140" s="249" t="s">
        <v>126</v>
      </c>
    </row>
    <row r="141" s="14" customFormat="1">
      <c r="A141" s="14"/>
      <c r="B141" s="250"/>
      <c r="C141" s="251"/>
      <c r="D141" s="241" t="s">
        <v>135</v>
      </c>
      <c r="E141" s="252" t="s">
        <v>1</v>
      </c>
      <c r="F141" s="253" t="s">
        <v>152</v>
      </c>
      <c r="G141" s="251"/>
      <c r="H141" s="254">
        <v>17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135</v>
      </c>
      <c r="AU141" s="260" t="s">
        <v>85</v>
      </c>
      <c r="AV141" s="14" t="s">
        <v>85</v>
      </c>
      <c r="AW141" s="14" t="s">
        <v>32</v>
      </c>
      <c r="AX141" s="14" t="s">
        <v>76</v>
      </c>
      <c r="AY141" s="260" t="s">
        <v>126</v>
      </c>
    </row>
    <row r="142" s="15" customFormat="1">
      <c r="A142" s="15"/>
      <c r="B142" s="261"/>
      <c r="C142" s="262"/>
      <c r="D142" s="241" t="s">
        <v>135</v>
      </c>
      <c r="E142" s="263" t="s">
        <v>1</v>
      </c>
      <c r="F142" s="264" t="s">
        <v>137</v>
      </c>
      <c r="G142" s="262"/>
      <c r="H142" s="265">
        <v>17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135</v>
      </c>
      <c r="AU142" s="271" t="s">
        <v>85</v>
      </c>
      <c r="AV142" s="15" t="s">
        <v>133</v>
      </c>
      <c r="AW142" s="15" t="s">
        <v>32</v>
      </c>
      <c r="AX142" s="15" t="s">
        <v>83</v>
      </c>
      <c r="AY142" s="271" t="s">
        <v>126</v>
      </c>
    </row>
    <row r="143" s="2" customFormat="1" ht="16.5" customHeight="1">
      <c r="A143" s="38"/>
      <c r="B143" s="39"/>
      <c r="C143" s="226" t="s">
        <v>153</v>
      </c>
      <c r="D143" s="226" t="s">
        <v>128</v>
      </c>
      <c r="E143" s="227" t="s">
        <v>154</v>
      </c>
      <c r="F143" s="228" t="s">
        <v>155</v>
      </c>
      <c r="G143" s="229" t="s">
        <v>149</v>
      </c>
      <c r="H143" s="230">
        <v>2</v>
      </c>
      <c r="I143" s="231"/>
      <c r="J143" s="232">
        <f>ROUND(I143*H143,2)</f>
        <v>0</v>
      </c>
      <c r="K143" s="228" t="s">
        <v>132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0.040000000000000001</v>
      </c>
      <c r="T143" s="236">
        <f>S143*H143</f>
        <v>0.080000000000000002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133</v>
      </c>
      <c r="AT143" s="237" t="s">
        <v>128</v>
      </c>
      <c r="AU143" s="237" t="s">
        <v>85</v>
      </c>
      <c r="AY143" s="17" t="s">
        <v>126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133</v>
      </c>
      <c r="BM143" s="237" t="s">
        <v>156</v>
      </c>
    </row>
    <row r="144" s="13" customFormat="1">
      <c r="A144" s="13"/>
      <c r="B144" s="239"/>
      <c r="C144" s="240"/>
      <c r="D144" s="241" t="s">
        <v>135</v>
      </c>
      <c r="E144" s="242" t="s">
        <v>1</v>
      </c>
      <c r="F144" s="243" t="s">
        <v>157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135</v>
      </c>
      <c r="AU144" s="249" t="s">
        <v>85</v>
      </c>
      <c r="AV144" s="13" t="s">
        <v>83</v>
      </c>
      <c r="AW144" s="13" t="s">
        <v>32</v>
      </c>
      <c r="AX144" s="13" t="s">
        <v>76</v>
      </c>
      <c r="AY144" s="249" t="s">
        <v>126</v>
      </c>
    </row>
    <row r="145" s="14" customFormat="1">
      <c r="A145" s="14"/>
      <c r="B145" s="250"/>
      <c r="C145" s="251"/>
      <c r="D145" s="241" t="s">
        <v>135</v>
      </c>
      <c r="E145" s="252" t="s">
        <v>1</v>
      </c>
      <c r="F145" s="253" t="s">
        <v>85</v>
      </c>
      <c r="G145" s="251"/>
      <c r="H145" s="254">
        <v>2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135</v>
      </c>
      <c r="AU145" s="260" t="s">
        <v>85</v>
      </c>
      <c r="AV145" s="14" t="s">
        <v>85</v>
      </c>
      <c r="AW145" s="14" t="s">
        <v>32</v>
      </c>
      <c r="AX145" s="14" t="s">
        <v>76</v>
      </c>
      <c r="AY145" s="260" t="s">
        <v>126</v>
      </c>
    </row>
    <row r="146" s="15" customFormat="1">
      <c r="A146" s="15"/>
      <c r="B146" s="261"/>
      <c r="C146" s="262"/>
      <c r="D146" s="241" t="s">
        <v>135</v>
      </c>
      <c r="E146" s="263" t="s">
        <v>1</v>
      </c>
      <c r="F146" s="264" t="s">
        <v>137</v>
      </c>
      <c r="G146" s="262"/>
      <c r="H146" s="265">
        <v>2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135</v>
      </c>
      <c r="AU146" s="271" t="s">
        <v>85</v>
      </c>
      <c r="AV146" s="15" t="s">
        <v>133</v>
      </c>
      <c r="AW146" s="15" t="s">
        <v>32</v>
      </c>
      <c r="AX146" s="15" t="s">
        <v>83</v>
      </c>
      <c r="AY146" s="271" t="s">
        <v>126</v>
      </c>
    </row>
    <row r="147" s="2" customFormat="1" ht="16.5" customHeight="1">
      <c r="A147" s="38"/>
      <c r="B147" s="39"/>
      <c r="C147" s="226" t="s">
        <v>158</v>
      </c>
      <c r="D147" s="226" t="s">
        <v>128</v>
      </c>
      <c r="E147" s="227" t="s">
        <v>159</v>
      </c>
      <c r="F147" s="228" t="s">
        <v>160</v>
      </c>
      <c r="G147" s="229" t="s">
        <v>131</v>
      </c>
      <c r="H147" s="230">
        <v>415</v>
      </c>
      <c r="I147" s="231"/>
      <c r="J147" s="232">
        <f>ROUND(I147*H147,2)</f>
        <v>0</v>
      </c>
      <c r="K147" s="228" t="s">
        <v>132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133</v>
      </c>
      <c r="AT147" s="237" t="s">
        <v>128</v>
      </c>
      <c r="AU147" s="237" t="s">
        <v>85</v>
      </c>
      <c r="AY147" s="17" t="s">
        <v>126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133</v>
      </c>
      <c r="BM147" s="237" t="s">
        <v>161</v>
      </c>
    </row>
    <row r="148" s="13" customFormat="1">
      <c r="A148" s="13"/>
      <c r="B148" s="239"/>
      <c r="C148" s="240"/>
      <c r="D148" s="241" t="s">
        <v>135</v>
      </c>
      <c r="E148" s="242" t="s">
        <v>1</v>
      </c>
      <c r="F148" s="243" t="s">
        <v>162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135</v>
      </c>
      <c r="AU148" s="249" t="s">
        <v>85</v>
      </c>
      <c r="AV148" s="13" t="s">
        <v>83</v>
      </c>
      <c r="AW148" s="13" t="s">
        <v>32</v>
      </c>
      <c r="AX148" s="13" t="s">
        <v>76</v>
      </c>
      <c r="AY148" s="249" t="s">
        <v>126</v>
      </c>
    </row>
    <row r="149" s="14" customFormat="1">
      <c r="A149" s="14"/>
      <c r="B149" s="250"/>
      <c r="C149" s="251"/>
      <c r="D149" s="241" t="s">
        <v>135</v>
      </c>
      <c r="E149" s="252" t="s">
        <v>1</v>
      </c>
      <c r="F149" s="253" t="s">
        <v>163</v>
      </c>
      <c r="G149" s="251"/>
      <c r="H149" s="254">
        <v>415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135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126</v>
      </c>
    </row>
    <row r="150" s="15" customFormat="1">
      <c r="A150" s="15"/>
      <c r="B150" s="261"/>
      <c r="C150" s="262"/>
      <c r="D150" s="241" t="s">
        <v>135</v>
      </c>
      <c r="E150" s="263" t="s">
        <v>1</v>
      </c>
      <c r="F150" s="264" t="s">
        <v>137</v>
      </c>
      <c r="G150" s="262"/>
      <c r="H150" s="265">
        <v>415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135</v>
      </c>
      <c r="AU150" s="271" t="s">
        <v>85</v>
      </c>
      <c r="AV150" s="15" t="s">
        <v>133</v>
      </c>
      <c r="AW150" s="15" t="s">
        <v>32</v>
      </c>
      <c r="AX150" s="15" t="s">
        <v>83</v>
      </c>
      <c r="AY150" s="271" t="s">
        <v>126</v>
      </c>
    </row>
    <row r="151" s="2" customFormat="1" ht="21.75" customHeight="1">
      <c r="A151" s="38"/>
      <c r="B151" s="39"/>
      <c r="C151" s="226" t="s">
        <v>164</v>
      </c>
      <c r="D151" s="226" t="s">
        <v>128</v>
      </c>
      <c r="E151" s="227" t="s">
        <v>165</v>
      </c>
      <c r="F151" s="228" t="s">
        <v>166</v>
      </c>
      <c r="G151" s="229" t="s">
        <v>167</v>
      </c>
      <c r="H151" s="230">
        <v>17.699999999999999</v>
      </c>
      <c r="I151" s="231"/>
      <c r="J151" s="232">
        <f>ROUND(I151*H151,2)</f>
        <v>0</v>
      </c>
      <c r="K151" s="228" t="s">
        <v>132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133</v>
      </c>
      <c r="AT151" s="237" t="s">
        <v>128</v>
      </c>
      <c r="AU151" s="237" t="s">
        <v>85</v>
      </c>
      <c r="AY151" s="17" t="s">
        <v>126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133</v>
      </c>
      <c r="BM151" s="237" t="s">
        <v>168</v>
      </c>
    </row>
    <row r="152" s="13" customFormat="1">
      <c r="A152" s="13"/>
      <c r="B152" s="239"/>
      <c r="C152" s="240"/>
      <c r="D152" s="241" t="s">
        <v>135</v>
      </c>
      <c r="E152" s="242" t="s">
        <v>1</v>
      </c>
      <c r="F152" s="243" t="s">
        <v>169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135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126</v>
      </c>
    </row>
    <row r="153" s="14" customFormat="1">
      <c r="A153" s="14"/>
      <c r="B153" s="250"/>
      <c r="C153" s="251"/>
      <c r="D153" s="241" t="s">
        <v>135</v>
      </c>
      <c r="E153" s="252" t="s">
        <v>1</v>
      </c>
      <c r="F153" s="253" t="s">
        <v>170</v>
      </c>
      <c r="G153" s="251"/>
      <c r="H153" s="254">
        <v>17.699999999999999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135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126</v>
      </c>
    </row>
    <row r="154" s="15" customFormat="1">
      <c r="A154" s="15"/>
      <c r="B154" s="261"/>
      <c r="C154" s="262"/>
      <c r="D154" s="241" t="s">
        <v>135</v>
      </c>
      <c r="E154" s="263" t="s">
        <v>1</v>
      </c>
      <c r="F154" s="264" t="s">
        <v>137</v>
      </c>
      <c r="G154" s="262"/>
      <c r="H154" s="265">
        <v>17.699999999999999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135</v>
      </c>
      <c r="AU154" s="271" t="s">
        <v>85</v>
      </c>
      <c r="AV154" s="15" t="s">
        <v>133</v>
      </c>
      <c r="AW154" s="15" t="s">
        <v>32</v>
      </c>
      <c r="AX154" s="15" t="s">
        <v>83</v>
      </c>
      <c r="AY154" s="271" t="s">
        <v>126</v>
      </c>
    </row>
    <row r="155" s="2" customFormat="1" ht="21.75" customHeight="1">
      <c r="A155" s="38"/>
      <c r="B155" s="39"/>
      <c r="C155" s="226" t="s">
        <v>171</v>
      </c>
      <c r="D155" s="226" t="s">
        <v>128</v>
      </c>
      <c r="E155" s="227" t="s">
        <v>172</v>
      </c>
      <c r="F155" s="228" t="s">
        <v>173</v>
      </c>
      <c r="G155" s="229" t="s">
        <v>167</v>
      </c>
      <c r="H155" s="230">
        <v>23.800000000000001</v>
      </c>
      <c r="I155" s="231"/>
      <c r="J155" s="232">
        <f>ROUND(I155*H155,2)</f>
        <v>0</v>
      </c>
      <c r="K155" s="228" t="s">
        <v>132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133</v>
      </c>
      <c r="AT155" s="237" t="s">
        <v>128</v>
      </c>
      <c r="AU155" s="237" t="s">
        <v>85</v>
      </c>
      <c r="AY155" s="17" t="s">
        <v>126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133</v>
      </c>
      <c r="BM155" s="237" t="s">
        <v>174</v>
      </c>
    </row>
    <row r="156" s="13" customFormat="1">
      <c r="A156" s="13"/>
      <c r="B156" s="239"/>
      <c r="C156" s="240"/>
      <c r="D156" s="241" t="s">
        <v>135</v>
      </c>
      <c r="E156" s="242" t="s">
        <v>1</v>
      </c>
      <c r="F156" s="243" t="s">
        <v>175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135</v>
      </c>
      <c r="AU156" s="249" t="s">
        <v>85</v>
      </c>
      <c r="AV156" s="13" t="s">
        <v>83</v>
      </c>
      <c r="AW156" s="13" t="s">
        <v>32</v>
      </c>
      <c r="AX156" s="13" t="s">
        <v>76</v>
      </c>
      <c r="AY156" s="249" t="s">
        <v>126</v>
      </c>
    </row>
    <row r="157" s="14" customFormat="1">
      <c r="A157" s="14"/>
      <c r="B157" s="250"/>
      <c r="C157" s="251"/>
      <c r="D157" s="241" t="s">
        <v>135</v>
      </c>
      <c r="E157" s="252" t="s">
        <v>1</v>
      </c>
      <c r="F157" s="253" t="s">
        <v>176</v>
      </c>
      <c r="G157" s="251"/>
      <c r="H157" s="254">
        <v>23.800000000000001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135</v>
      </c>
      <c r="AU157" s="260" t="s">
        <v>85</v>
      </c>
      <c r="AV157" s="14" t="s">
        <v>85</v>
      </c>
      <c r="AW157" s="14" t="s">
        <v>32</v>
      </c>
      <c r="AX157" s="14" t="s">
        <v>76</v>
      </c>
      <c r="AY157" s="260" t="s">
        <v>126</v>
      </c>
    </row>
    <row r="158" s="15" customFormat="1">
      <c r="A158" s="15"/>
      <c r="B158" s="261"/>
      <c r="C158" s="262"/>
      <c r="D158" s="241" t="s">
        <v>135</v>
      </c>
      <c r="E158" s="263" t="s">
        <v>1</v>
      </c>
      <c r="F158" s="264" t="s">
        <v>137</v>
      </c>
      <c r="G158" s="262"/>
      <c r="H158" s="265">
        <v>23.800000000000001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1" t="s">
        <v>135</v>
      </c>
      <c r="AU158" s="271" t="s">
        <v>85</v>
      </c>
      <c r="AV158" s="15" t="s">
        <v>133</v>
      </c>
      <c r="AW158" s="15" t="s">
        <v>32</v>
      </c>
      <c r="AX158" s="15" t="s">
        <v>83</v>
      </c>
      <c r="AY158" s="271" t="s">
        <v>126</v>
      </c>
    </row>
    <row r="159" s="2" customFormat="1" ht="24.15" customHeight="1">
      <c r="A159" s="38"/>
      <c r="B159" s="39"/>
      <c r="C159" s="226" t="s">
        <v>177</v>
      </c>
      <c r="D159" s="226" t="s">
        <v>128</v>
      </c>
      <c r="E159" s="227" t="s">
        <v>178</v>
      </c>
      <c r="F159" s="228" t="s">
        <v>179</v>
      </c>
      <c r="G159" s="229" t="s">
        <v>167</v>
      </c>
      <c r="H159" s="230">
        <v>119</v>
      </c>
      <c r="I159" s="231"/>
      <c r="J159" s="232">
        <f>ROUND(I159*H159,2)</f>
        <v>0</v>
      </c>
      <c r="K159" s="228" t="s">
        <v>132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133</v>
      </c>
      <c r="AT159" s="237" t="s">
        <v>128</v>
      </c>
      <c r="AU159" s="237" t="s">
        <v>85</v>
      </c>
      <c r="AY159" s="17" t="s">
        <v>126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133</v>
      </c>
      <c r="BM159" s="237" t="s">
        <v>180</v>
      </c>
    </row>
    <row r="160" s="13" customFormat="1">
      <c r="A160" s="13"/>
      <c r="B160" s="239"/>
      <c r="C160" s="240"/>
      <c r="D160" s="241" t="s">
        <v>135</v>
      </c>
      <c r="E160" s="242" t="s">
        <v>1</v>
      </c>
      <c r="F160" s="243" t="s">
        <v>181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135</v>
      </c>
      <c r="AU160" s="249" t="s">
        <v>85</v>
      </c>
      <c r="AV160" s="13" t="s">
        <v>83</v>
      </c>
      <c r="AW160" s="13" t="s">
        <v>32</v>
      </c>
      <c r="AX160" s="13" t="s">
        <v>76</v>
      </c>
      <c r="AY160" s="249" t="s">
        <v>126</v>
      </c>
    </row>
    <row r="161" s="14" customFormat="1">
      <c r="A161" s="14"/>
      <c r="B161" s="250"/>
      <c r="C161" s="251"/>
      <c r="D161" s="241" t="s">
        <v>135</v>
      </c>
      <c r="E161" s="252" t="s">
        <v>1</v>
      </c>
      <c r="F161" s="253" t="s">
        <v>182</v>
      </c>
      <c r="G161" s="251"/>
      <c r="H161" s="254">
        <v>119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135</v>
      </c>
      <c r="AU161" s="260" t="s">
        <v>85</v>
      </c>
      <c r="AV161" s="14" t="s">
        <v>85</v>
      </c>
      <c r="AW161" s="14" t="s">
        <v>32</v>
      </c>
      <c r="AX161" s="14" t="s">
        <v>76</v>
      </c>
      <c r="AY161" s="260" t="s">
        <v>126</v>
      </c>
    </row>
    <row r="162" s="15" customFormat="1">
      <c r="A162" s="15"/>
      <c r="B162" s="261"/>
      <c r="C162" s="262"/>
      <c r="D162" s="241" t="s">
        <v>135</v>
      </c>
      <c r="E162" s="263" t="s">
        <v>1</v>
      </c>
      <c r="F162" s="264" t="s">
        <v>137</v>
      </c>
      <c r="G162" s="262"/>
      <c r="H162" s="265">
        <v>119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135</v>
      </c>
      <c r="AU162" s="271" t="s">
        <v>85</v>
      </c>
      <c r="AV162" s="15" t="s">
        <v>133</v>
      </c>
      <c r="AW162" s="15" t="s">
        <v>32</v>
      </c>
      <c r="AX162" s="15" t="s">
        <v>83</v>
      </c>
      <c r="AY162" s="271" t="s">
        <v>126</v>
      </c>
    </row>
    <row r="163" s="2" customFormat="1" ht="16.5" customHeight="1">
      <c r="A163" s="38"/>
      <c r="B163" s="39"/>
      <c r="C163" s="226" t="s">
        <v>183</v>
      </c>
      <c r="D163" s="226" t="s">
        <v>128</v>
      </c>
      <c r="E163" s="227" t="s">
        <v>184</v>
      </c>
      <c r="F163" s="228" t="s">
        <v>185</v>
      </c>
      <c r="G163" s="229" t="s">
        <v>167</v>
      </c>
      <c r="H163" s="230">
        <v>41.5</v>
      </c>
      <c r="I163" s="231"/>
      <c r="J163" s="232">
        <f>ROUND(I163*H163,2)</f>
        <v>0</v>
      </c>
      <c r="K163" s="228" t="s">
        <v>132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133</v>
      </c>
      <c r="AT163" s="237" t="s">
        <v>128</v>
      </c>
      <c r="AU163" s="237" t="s">
        <v>85</v>
      </c>
      <c r="AY163" s="17" t="s">
        <v>126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133</v>
      </c>
      <c r="BM163" s="237" t="s">
        <v>186</v>
      </c>
    </row>
    <row r="164" s="13" customFormat="1">
      <c r="A164" s="13"/>
      <c r="B164" s="239"/>
      <c r="C164" s="240"/>
      <c r="D164" s="241" t="s">
        <v>135</v>
      </c>
      <c r="E164" s="242" t="s">
        <v>1</v>
      </c>
      <c r="F164" s="243" t="s">
        <v>187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135</v>
      </c>
      <c r="AU164" s="249" t="s">
        <v>85</v>
      </c>
      <c r="AV164" s="13" t="s">
        <v>83</v>
      </c>
      <c r="AW164" s="13" t="s">
        <v>32</v>
      </c>
      <c r="AX164" s="13" t="s">
        <v>76</v>
      </c>
      <c r="AY164" s="249" t="s">
        <v>126</v>
      </c>
    </row>
    <row r="165" s="14" customFormat="1">
      <c r="A165" s="14"/>
      <c r="B165" s="250"/>
      <c r="C165" s="251"/>
      <c r="D165" s="241" t="s">
        <v>135</v>
      </c>
      <c r="E165" s="252" t="s">
        <v>1</v>
      </c>
      <c r="F165" s="253" t="s">
        <v>188</v>
      </c>
      <c r="G165" s="251"/>
      <c r="H165" s="254">
        <v>41.5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135</v>
      </c>
      <c r="AU165" s="260" t="s">
        <v>85</v>
      </c>
      <c r="AV165" s="14" t="s">
        <v>85</v>
      </c>
      <c r="AW165" s="14" t="s">
        <v>32</v>
      </c>
      <c r="AX165" s="14" t="s">
        <v>76</v>
      </c>
      <c r="AY165" s="260" t="s">
        <v>126</v>
      </c>
    </row>
    <row r="166" s="15" customFormat="1">
      <c r="A166" s="15"/>
      <c r="B166" s="261"/>
      <c r="C166" s="262"/>
      <c r="D166" s="241" t="s">
        <v>135</v>
      </c>
      <c r="E166" s="263" t="s">
        <v>1</v>
      </c>
      <c r="F166" s="264" t="s">
        <v>137</v>
      </c>
      <c r="G166" s="262"/>
      <c r="H166" s="265">
        <v>41.5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135</v>
      </c>
      <c r="AU166" s="271" t="s">
        <v>85</v>
      </c>
      <c r="AV166" s="15" t="s">
        <v>133</v>
      </c>
      <c r="AW166" s="15" t="s">
        <v>32</v>
      </c>
      <c r="AX166" s="15" t="s">
        <v>83</v>
      </c>
      <c r="AY166" s="271" t="s">
        <v>126</v>
      </c>
    </row>
    <row r="167" s="2" customFormat="1" ht="16.5" customHeight="1">
      <c r="A167" s="38"/>
      <c r="B167" s="39"/>
      <c r="C167" s="226" t="s">
        <v>189</v>
      </c>
      <c r="D167" s="226" t="s">
        <v>128</v>
      </c>
      <c r="E167" s="227" t="s">
        <v>190</v>
      </c>
      <c r="F167" s="228" t="s">
        <v>191</v>
      </c>
      <c r="G167" s="229" t="s">
        <v>192</v>
      </c>
      <c r="H167" s="230">
        <v>42.840000000000003</v>
      </c>
      <c r="I167" s="231"/>
      <c r="J167" s="232">
        <f>ROUND(I167*H167,2)</f>
        <v>0</v>
      </c>
      <c r="K167" s="228" t="s">
        <v>132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133</v>
      </c>
      <c r="AT167" s="237" t="s">
        <v>128</v>
      </c>
      <c r="AU167" s="237" t="s">
        <v>85</v>
      </c>
      <c r="AY167" s="17" t="s">
        <v>126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133</v>
      </c>
      <c r="BM167" s="237" t="s">
        <v>193</v>
      </c>
    </row>
    <row r="168" s="13" customFormat="1">
      <c r="A168" s="13"/>
      <c r="B168" s="239"/>
      <c r="C168" s="240"/>
      <c r="D168" s="241" t="s">
        <v>135</v>
      </c>
      <c r="E168" s="242" t="s">
        <v>1</v>
      </c>
      <c r="F168" s="243" t="s">
        <v>175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135</v>
      </c>
      <c r="AU168" s="249" t="s">
        <v>85</v>
      </c>
      <c r="AV168" s="13" t="s">
        <v>83</v>
      </c>
      <c r="AW168" s="13" t="s">
        <v>32</v>
      </c>
      <c r="AX168" s="13" t="s">
        <v>76</v>
      </c>
      <c r="AY168" s="249" t="s">
        <v>126</v>
      </c>
    </row>
    <row r="169" s="14" customFormat="1">
      <c r="A169" s="14"/>
      <c r="B169" s="250"/>
      <c r="C169" s="251"/>
      <c r="D169" s="241" t="s">
        <v>135</v>
      </c>
      <c r="E169" s="252" t="s">
        <v>1</v>
      </c>
      <c r="F169" s="253" t="s">
        <v>194</v>
      </c>
      <c r="G169" s="251"/>
      <c r="H169" s="254">
        <v>42.840000000000003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135</v>
      </c>
      <c r="AU169" s="260" t="s">
        <v>85</v>
      </c>
      <c r="AV169" s="14" t="s">
        <v>85</v>
      </c>
      <c r="AW169" s="14" t="s">
        <v>32</v>
      </c>
      <c r="AX169" s="14" t="s">
        <v>76</v>
      </c>
      <c r="AY169" s="260" t="s">
        <v>126</v>
      </c>
    </row>
    <row r="170" s="15" customFormat="1">
      <c r="A170" s="15"/>
      <c r="B170" s="261"/>
      <c r="C170" s="262"/>
      <c r="D170" s="241" t="s">
        <v>135</v>
      </c>
      <c r="E170" s="263" t="s">
        <v>1</v>
      </c>
      <c r="F170" s="264" t="s">
        <v>137</v>
      </c>
      <c r="G170" s="262"/>
      <c r="H170" s="265">
        <v>42.840000000000003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135</v>
      </c>
      <c r="AU170" s="271" t="s">
        <v>85</v>
      </c>
      <c r="AV170" s="15" t="s">
        <v>133</v>
      </c>
      <c r="AW170" s="15" t="s">
        <v>32</v>
      </c>
      <c r="AX170" s="15" t="s">
        <v>83</v>
      </c>
      <c r="AY170" s="271" t="s">
        <v>126</v>
      </c>
    </row>
    <row r="171" s="2" customFormat="1" ht="16.5" customHeight="1">
      <c r="A171" s="38"/>
      <c r="B171" s="39"/>
      <c r="C171" s="226" t="s">
        <v>8</v>
      </c>
      <c r="D171" s="226" t="s">
        <v>128</v>
      </c>
      <c r="E171" s="227" t="s">
        <v>195</v>
      </c>
      <c r="F171" s="228" t="s">
        <v>196</v>
      </c>
      <c r="G171" s="229" t="s">
        <v>167</v>
      </c>
      <c r="H171" s="230">
        <v>23.800000000000001</v>
      </c>
      <c r="I171" s="231"/>
      <c r="J171" s="232">
        <f>ROUND(I171*H171,2)</f>
        <v>0</v>
      </c>
      <c r="K171" s="228" t="s">
        <v>132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133</v>
      </c>
      <c r="AT171" s="237" t="s">
        <v>128</v>
      </c>
      <c r="AU171" s="237" t="s">
        <v>85</v>
      </c>
      <c r="AY171" s="17" t="s">
        <v>126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133</v>
      </c>
      <c r="BM171" s="237" t="s">
        <v>197</v>
      </c>
    </row>
    <row r="172" s="13" customFormat="1">
      <c r="A172" s="13"/>
      <c r="B172" s="239"/>
      <c r="C172" s="240"/>
      <c r="D172" s="241" t="s">
        <v>135</v>
      </c>
      <c r="E172" s="242" t="s">
        <v>1</v>
      </c>
      <c r="F172" s="243" t="s">
        <v>175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135</v>
      </c>
      <c r="AU172" s="249" t="s">
        <v>85</v>
      </c>
      <c r="AV172" s="13" t="s">
        <v>83</v>
      </c>
      <c r="AW172" s="13" t="s">
        <v>32</v>
      </c>
      <c r="AX172" s="13" t="s">
        <v>76</v>
      </c>
      <c r="AY172" s="249" t="s">
        <v>126</v>
      </c>
    </row>
    <row r="173" s="14" customFormat="1">
      <c r="A173" s="14"/>
      <c r="B173" s="250"/>
      <c r="C173" s="251"/>
      <c r="D173" s="241" t="s">
        <v>135</v>
      </c>
      <c r="E173" s="252" t="s">
        <v>1</v>
      </c>
      <c r="F173" s="253" t="s">
        <v>176</v>
      </c>
      <c r="G173" s="251"/>
      <c r="H173" s="254">
        <v>23.800000000000001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135</v>
      </c>
      <c r="AU173" s="260" t="s">
        <v>85</v>
      </c>
      <c r="AV173" s="14" t="s">
        <v>85</v>
      </c>
      <c r="AW173" s="14" t="s">
        <v>32</v>
      </c>
      <c r="AX173" s="14" t="s">
        <v>76</v>
      </c>
      <c r="AY173" s="260" t="s">
        <v>126</v>
      </c>
    </row>
    <row r="174" s="15" customFormat="1">
      <c r="A174" s="15"/>
      <c r="B174" s="261"/>
      <c r="C174" s="262"/>
      <c r="D174" s="241" t="s">
        <v>135</v>
      </c>
      <c r="E174" s="263" t="s">
        <v>1</v>
      </c>
      <c r="F174" s="264" t="s">
        <v>137</v>
      </c>
      <c r="G174" s="262"/>
      <c r="H174" s="265">
        <v>23.800000000000001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135</v>
      </c>
      <c r="AU174" s="271" t="s">
        <v>85</v>
      </c>
      <c r="AV174" s="15" t="s">
        <v>133</v>
      </c>
      <c r="AW174" s="15" t="s">
        <v>32</v>
      </c>
      <c r="AX174" s="15" t="s">
        <v>83</v>
      </c>
      <c r="AY174" s="271" t="s">
        <v>126</v>
      </c>
    </row>
    <row r="175" s="12" customFormat="1" ht="22.8" customHeight="1">
      <c r="A175" s="12"/>
      <c r="B175" s="210"/>
      <c r="C175" s="211"/>
      <c r="D175" s="212" t="s">
        <v>75</v>
      </c>
      <c r="E175" s="224" t="s">
        <v>177</v>
      </c>
      <c r="F175" s="224" t="s">
        <v>198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SUM(P176:P187)</f>
        <v>0</v>
      </c>
      <c r="Q175" s="218"/>
      <c r="R175" s="219">
        <f>SUM(R176:R187)</f>
        <v>0</v>
      </c>
      <c r="S175" s="218"/>
      <c r="T175" s="220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83</v>
      </c>
      <c r="AT175" s="222" t="s">
        <v>75</v>
      </c>
      <c r="AU175" s="222" t="s">
        <v>83</v>
      </c>
      <c r="AY175" s="221" t="s">
        <v>126</v>
      </c>
      <c r="BK175" s="223">
        <f>SUM(BK176:BK187)</f>
        <v>0</v>
      </c>
    </row>
    <row r="176" s="2" customFormat="1" ht="16.5" customHeight="1">
      <c r="A176" s="38"/>
      <c r="B176" s="39"/>
      <c r="C176" s="226" t="s">
        <v>199</v>
      </c>
      <c r="D176" s="226" t="s">
        <v>128</v>
      </c>
      <c r="E176" s="227" t="s">
        <v>200</v>
      </c>
      <c r="F176" s="228" t="s">
        <v>201</v>
      </c>
      <c r="G176" s="229" t="s">
        <v>149</v>
      </c>
      <c r="H176" s="230">
        <v>5</v>
      </c>
      <c r="I176" s="231"/>
      <c r="J176" s="232">
        <f>ROUND(I176*H176,2)</f>
        <v>0</v>
      </c>
      <c r="K176" s="228" t="s">
        <v>132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133</v>
      </c>
      <c r="AT176" s="237" t="s">
        <v>128</v>
      </c>
      <c r="AU176" s="237" t="s">
        <v>85</v>
      </c>
      <c r="AY176" s="17" t="s">
        <v>126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133</v>
      </c>
      <c r="BM176" s="237" t="s">
        <v>202</v>
      </c>
    </row>
    <row r="177" s="13" customFormat="1">
      <c r="A177" s="13"/>
      <c r="B177" s="239"/>
      <c r="C177" s="240"/>
      <c r="D177" s="241" t="s">
        <v>135</v>
      </c>
      <c r="E177" s="242" t="s">
        <v>1</v>
      </c>
      <c r="F177" s="243" t="s">
        <v>203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135</v>
      </c>
      <c r="AU177" s="249" t="s">
        <v>85</v>
      </c>
      <c r="AV177" s="13" t="s">
        <v>83</v>
      </c>
      <c r="AW177" s="13" t="s">
        <v>32</v>
      </c>
      <c r="AX177" s="13" t="s">
        <v>76</v>
      </c>
      <c r="AY177" s="249" t="s">
        <v>126</v>
      </c>
    </row>
    <row r="178" s="14" customFormat="1">
      <c r="A178" s="14"/>
      <c r="B178" s="250"/>
      <c r="C178" s="251"/>
      <c r="D178" s="241" t="s">
        <v>135</v>
      </c>
      <c r="E178" s="252" t="s">
        <v>1</v>
      </c>
      <c r="F178" s="253" t="s">
        <v>153</v>
      </c>
      <c r="G178" s="251"/>
      <c r="H178" s="254">
        <v>5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135</v>
      </c>
      <c r="AU178" s="260" t="s">
        <v>85</v>
      </c>
      <c r="AV178" s="14" t="s">
        <v>85</v>
      </c>
      <c r="AW178" s="14" t="s">
        <v>32</v>
      </c>
      <c r="AX178" s="14" t="s">
        <v>76</v>
      </c>
      <c r="AY178" s="260" t="s">
        <v>126</v>
      </c>
    </row>
    <row r="179" s="15" customFormat="1">
      <c r="A179" s="15"/>
      <c r="B179" s="261"/>
      <c r="C179" s="262"/>
      <c r="D179" s="241" t="s">
        <v>135</v>
      </c>
      <c r="E179" s="263" t="s">
        <v>1</v>
      </c>
      <c r="F179" s="264" t="s">
        <v>137</v>
      </c>
      <c r="G179" s="262"/>
      <c r="H179" s="265">
        <v>5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1" t="s">
        <v>135</v>
      </c>
      <c r="AU179" s="271" t="s">
        <v>85</v>
      </c>
      <c r="AV179" s="15" t="s">
        <v>133</v>
      </c>
      <c r="AW179" s="15" t="s">
        <v>32</v>
      </c>
      <c r="AX179" s="15" t="s">
        <v>83</v>
      </c>
      <c r="AY179" s="271" t="s">
        <v>126</v>
      </c>
    </row>
    <row r="180" s="2" customFormat="1" ht="16.5" customHeight="1">
      <c r="A180" s="38"/>
      <c r="B180" s="39"/>
      <c r="C180" s="226" t="s">
        <v>204</v>
      </c>
      <c r="D180" s="226" t="s">
        <v>128</v>
      </c>
      <c r="E180" s="227" t="s">
        <v>205</v>
      </c>
      <c r="F180" s="228" t="s">
        <v>206</v>
      </c>
      <c r="G180" s="229" t="s">
        <v>149</v>
      </c>
      <c r="H180" s="230">
        <v>5</v>
      </c>
      <c r="I180" s="231"/>
      <c r="J180" s="232">
        <f>ROUND(I180*H180,2)</f>
        <v>0</v>
      </c>
      <c r="K180" s="228" t="s">
        <v>132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133</v>
      </c>
      <c r="AT180" s="237" t="s">
        <v>128</v>
      </c>
      <c r="AU180" s="237" t="s">
        <v>85</v>
      </c>
      <c r="AY180" s="17" t="s">
        <v>126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133</v>
      </c>
      <c r="BM180" s="237" t="s">
        <v>207</v>
      </c>
    </row>
    <row r="181" s="13" customFormat="1">
      <c r="A181" s="13"/>
      <c r="B181" s="239"/>
      <c r="C181" s="240"/>
      <c r="D181" s="241" t="s">
        <v>135</v>
      </c>
      <c r="E181" s="242" t="s">
        <v>1</v>
      </c>
      <c r="F181" s="243" t="s">
        <v>146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135</v>
      </c>
      <c r="AU181" s="249" t="s">
        <v>85</v>
      </c>
      <c r="AV181" s="13" t="s">
        <v>83</v>
      </c>
      <c r="AW181" s="13" t="s">
        <v>32</v>
      </c>
      <c r="AX181" s="13" t="s">
        <v>76</v>
      </c>
      <c r="AY181" s="249" t="s">
        <v>126</v>
      </c>
    </row>
    <row r="182" s="14" customFormat="1">
      <c r="A182" s="14"/>
      <c r="B182" s="250"/>
      <c r="C182" s="251"/>
      <c r="D182" s="241" t="s">
        <v>135</v>
      </c>
      <c r="E182" s="252" t="s">
        <v>1</v>
      </c>
      <c r="F182" s="253" t="s">
        <v>153</v>
      </c>
      <c r="G182" s="251"/>
      <c r="H182" s="254">
        <v>5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135</v>
      </c>
      <c r="AU182" s="260" t="s">
        <v>85</v>
      </c>
      <c r="AV182" s="14" t="s">
        <v>85</v>
      </c>
      <c r="AW182" s="14" t="s">
        <v>32</v>
      </c>
      <c r="AX182" s="14" t="s">
        <v>76</v>
      </c>
      <c r="AY182" s="260" t="s">
        <v>126</v>
      </c>
    </row>
    <row r="183" s="15" customFormat="1">
      <c r="A183" s="15"/>
      <c r="B183" s="261"/>
      <c r="C183" s="262"/>
      <c r="D183" s="241" t="s">
        <v>135</v>
      </c>
      <c r="E183" s="263" t="s">
        <v>1</v>
      </c>
      <c r="F183" s="264" t="s">
        <v>137</v>
      </c>
      <c r="G183" s="262"/>
      <c r="H183" s="265">
        <v>5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1" t="s">
        <v>135</v>
      </c>
      <c r="AU183" s="271" t="s">
        <v>85</v>
      </c>
      <c r="AV183" s="15" t="s">
        <v>133</v>
      </c>
      <c r="AW183" s="15" t="s">
        <v>32</v>
      </c>
      <c r="AX183" s="15" t="s">
        <v>83</v>
      </c>
      <c r="AY183" s="271" t="s">
        <v>126</v>
      </c>
    </row>
    <row r="184" s="2" customFormat="1" ht="16.5" customHeight="1">
      <c r="A184" s="38"/>
      <c r="B184" s="39"/>
      <c r="C184" s="226" t="s">
        <v>208</v>
      </c>
      <c r="D184" s="226" t="s">
        <v>128</v>
      </c>
      <c r="E184" s="227" t="s">
        <v>209</v>
      </c>
      <c r="F184" s="228" t="s">
        <v>210</v>
      </c>
      <c r="G184" s="229" t="s">
        <v>149</v>
      </c>
      <c r="H184" s="230">
        <v>35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133</v>
      </c>
      <c r="AT184" s="237" t="s">
        <v>128</v>
      </c>
      <c r="AU184" s="237" t="s">
        <v>85</v>
      </c>
      <c r="AY184" s="17" t="s">
        <v>126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133</v>
      </c>
      <c r="BM184" s="237" t="s">
        <v>211</v>
      </c>
    </row>
    <row r="185" s="13" customFormat="1">
      <c r="A185" s="13"/>
      <c r="B185" s="239"/>
      <c r="C185" s="240"/>
      <c r="D185" s="241" t="s">
        <v>135</v>
      </c>
      <c r="E185" s="242" t="s">
        <v>1</v>
      </c>
      <c r="F185" s="243" t="s">
        <v>212</v>
      </c>
      <c r="G185" s="240"/>
      <c r="H185" s="242" t="s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135</v>
      </c>
      <c r="AU185" s="249" t="s">
        <v>85</v>
      </c>
      <c r="AV185" s="13" t="s">
        <v>83</v>
      </c>
      <c r="AW185" s="13" t="s">
        <v>32</v>
      </c>
      <c r="AX185" s="13" t="s">
        <v>76</v>
      </c>
      <c r="AY185" s="249" t="s">
        <v>126</v>
      </c>
    </row>
    <row r="186" s="14" customFormat="1">
      <c r="A186" s="14"/>
      <c r="B186" s="250"/>
      <c r="C186" s="251"/>
      <c r="D186" s="241" t="s">
        <v>135</v>
      </c>
      <c r="E186" s="252" t="s">
        <v>1</v>
      </c>
      <c r="F186" s="253" t="s">
        <v>213</v>
      </c>
      <c r="G186" s="251"/>
      <c r="H186" s="254">
        <v>35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135</v>
      </c>
      <c r="AU186" s="260" t="s">
        <v>85</v>
      </c>
      <c r="AV186" s="14" t="s">
        <v>85</v>
      </c>
      <c r="AW186" s="14" t="s">
        <v>32</v>
      </c>
      <c r="AX186" s="14" t="s">
        <v>76</v>
      </c>
      <c r="AY186" s="260" t="s">
        <v>126</v>
      </c>
    </row>
    <row r="187" s="15" customFormat="1">
      <c r="A187" s="15"/>
      <c r="B187" s="261"/>
      <c r="C187" s="262"/>
      <c r="D187" s="241" t="s">
        <v>135</v>
      </c>
      <c r="E187" s="263" t="s">
        <v>1</v>
      </c>
      <c r="F187" s="264" t="s">
        <v>137</v>
      </c>
      <c r="G187" s="262"/>
      <c r="H187" s="265">
        <v>35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135</v>
      </c>
      <c r="AU187" s="271" t="s">
        <v>85</v>
      </c>
      <c r="AV187" s="15" t="s">
        <v>133</v>
      </c>
      <c r="AW187" s="15" t="s">
        <v>32</v>
      </c>
      <c r="AX187" s="15" t="s">
        <v>83</v>
      </c>
      <c r="AY187" s="271" t="s">
        <v>126</v>
      </c>
    </row>
    <row r="188" s="12" customFormat="1" ht="22.8" customHeight="1">
      <c r="A188" s="12"/>
      <c r="B188" s="210"/>
      <c r="C188" s="211"/>
      <c r="D188" s="212" t="s">
        <v>75</v>
      </c>
      <c r="E188" s="224" t="s">
        <v>214</v>
      </c>
      <c r="F188" s="224" t="s">
        <v>215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SUM(P189:P244)</f>
        <v>0</v>
      </c>
      <c r="Q188" s="218"/>
      <c r="R188" s="219">
        <f>SUM(R189:R244)</f>
        <v>0</v>
      </c>
      <c r="S188" s="218"/>
      <c r="T188" s="220">
        <f>SUM(T189:T244)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83</v>
      </c>
      <c r="AT188" s="222" t="s">
        <v>75</v>
      </c>
      <c r="AU188" s="222" t="s">
        <v>83</v>
      </c>
      <c r="AY188" s="221" t="s">
        <v>126</v>
      </c>
      <c r="BK188" s="223">
        <f>SUM(BK189:BK244)</f>
        <v>0</v>
      </c>
    </row>
    <row r="189" s="2" customFormat="1" ht="16.5" customHeight="1">
      <c r="A189" s="38"/>
      <c r="B189" s="39"/>
      <c r="C189" s="226" t="s">
        <v>216</v>
      </c>
      <c r="D189" s="226" t="s">
        <v>128</v>
      </c>
      <c r="E189" s="227" t="s">
        <v>217</v>
      </c>
      <c r="F189" s="228" t="s">
        <v>218</v>
      </c>
      <c r="G189" s="229" t="s">
        <v>192</v>
      </c>
      <c r="H189" s="230">
        <v>0.184</v>
      </c>
      <c r="I189" s="231"/>
      <c r="J189" s="232">
        <f>ROUND(I189*H189,2)</f>
        <v>0</v>
      </c>
      <c r="K189" s="228" t="s">
        <v>132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133</v>
      </c>
      <c r="AT189" s="237" t="s">
        <v>128</v>
      </c>
      <c r="AU189" s="237" t="s">
        <v>85</v>
      </c>
      <c r="AY189" s="17" t="s">
        <v>126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133</v>
      </c>
      <c r="BM189" s="237" t="s">
        <v>219</v>
      </c>
    </row>
    <row r="190" s="13" customFormat="1">
      <c r="A190" s="13"/>
      <c r="B190" s="239"/>
      <c r="C190" s="240"/>
      <c r="D190" s="241" t="s">
        <v>135</v>
      </c>
      <c r="E190" s="242" t="s">
        <v>1</v>
      </c>
      <c r="F190" s="243" t="s">
        <v>220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135</v>
      </c>
      <c r="AU190" s="249" t="s">
        <v>85</v>
      </c>
      <c r="AV190" s="13" t="s">
        <v>83</v>
      </c>
      <c r="AW190" s="13" t="s">
        <v>32</v>
      </c>
      <c r="AX190" s="13" t="s">
        <v>76</v>
      </c>
      <c r="AY190" s="249" t="s">
        <v>126</v>
      </c>
    </row>
    <row r="191" s="14" customFormat="1">
      <c r="A191" s="14"/>
      <c r="B191" s="250"/>
      <c r="C191" s="251"/>
      <c r="D191" s="241" t="s">
        <v>135</v>
      </c>
      <c r="E191" s="252" t="s">
        <v>1</v>
      </c>
      <c r="F191" s="253" t="s">
        <v>221</v>
      </c>
      <c r="G191" s="251"/>
      <c r="H191" s="254">
        <v>0.184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135</v>
      </c>
      <c r="AU191" s="260" t="s">
        <v>85</v>
      </c>
      <c r="AV191" s="14" t="s">
        <v>85</v>
      </c>
      <c r="AW191" s="14" t="s">
        <v>32</v>
      </c>
      <c r="AX191" s="14" t="s">
        <v>76</v>
      </c>
      <c r="AY191" s="260" t="s">
        <v>126</v>
      </c>
    </row>
    <row r="192" s="15" customFormat="1">
      <c r="A192" s="15"/>
      <c r="B192" s="261"/>
      <c r="C192" s="262"/>
      <c r="D192" s="241" t="s">
        <v>135</v>
      </c>
      <c r="E192" s="263" t="s">
        <v>1</v>
      </c>
      <c r="F192" s="264" t="s">
        <v>137</v>
      </c>
      <c r="G192" s="262"/>
      <c r="H192" s="265">
        <v>0.184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1" t="s">
        <v>135</v>
      </c>
      <c r="AU192" s="271" t="s">
        <v>85</v>
      </c>
      <c r="AV192" s="15" t="s">
        <v>133</v>
      </c>
      <c r="AW192" s="15" t="s">
        <v>32</v>
      </c>
      <c r="AX192" s="15" t="s">
        <v>83</v>
      </c>
      <c r="AY192" s="271" t="s">
        <v>126</v>
      </c>
    </row>
    <row r="193" s="2" customFormat="1" ht="16.5" customHeight="1">
      <c r="A193" s="38"/>
      <c r="B193" s="39"/>
      <c r="C193" s="226" t="s">
        <v>222</v>
      </c>
      <c r="D193" s="226" t="s">
        <v>128</v>
      </c>
      <c r="E193" s="227" t="s">
        <v>217</v>
      </c>
      <c r="F193" s="228" t="s">
        <v>218</v>
      </c>
      <c r="G193" s="229" t="s">
        <v>192</v>
      </c>
      <c r="H193" s="230">
        <v>1.1599999999999999</v>
      </c>
      <c r="I193" s="231"/>
      <c r="J193" s="232">
        <f>ROUND(I193*H193,2)</f>
        <v>0</v>
      </c>
      <c r="K193" s="228" t="s">
        <v>132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133</v>
      </c>
      <c r="AT193" s="237" t="s">
        <v>128</v>
      </c>
      <c r="AU193" s="237" t="s">
        <v>85</v>
      </c>
      <c r="AY193" s="17" t="s">
        <v>126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133</v>
      </c>
      <c r="BM193" s="237" t="s">
        <v>223</v>
      </c>
    </row>
    <row r="194" s="13" customFormat="1">
      <c r="A194" s="13"/>
      <c r="B194" s="239"/>
      <c r="C194" s="240"/>
      <c r="D194" s="241" t="s">
        <v>135</v>
      </c>
      <c r="E194" s="242" t="s">
        <v>1</v>
      </c>
      <c r="F194" s="243" t="s">
        <v>224</v>
      </c>
      <c r="G194" s="240"/>
      <c r="H194" s="242" t="s">
        <v>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135</v>
      </c>
      <c r="AU194" s="249" t="s">
        <v>85</v>
      </c>
      <c r="AV194" s="13" t="s">
        <v>83</v>
      </c>
      <c r="AW194" s="13" t="s">
        <v>32</v>
      </c>
      <c r="AX194" s="13" t="s">
        <v>76</v>
      </c>
      <c r="AY194" s="249" t="s">
        <v>126</v>
      </c>
    </row>
    <row r="195" s="14" customFormat="1">
      <c r="A195" s="14"/>
      <c r="B195" s="250"/>
      <c r="C195" s="251"/>
      <c r="D195" s="241" t="s">
        <v>135</v>
      </c>
      <c r="E195" s="252" t="s">
        <v>1</v>
      </c>
      <c r="F195" s="253" t="s">
        <v>225</v>
      </c>
      <c r="G195" s="251"/>
      <c r="H195" s="254">
        <v>1.1599999999999999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135</v>
      </c>
      <c r="AU195" s="260" t="s">
        <v>85</v>
      </c>
      <c r="AV195" s="14" t="s">
        <v>85</v>
      </c>
      <c r="AW195" s="14" t="s">
        <v>32</v>
      </c>
      <c r="AX195" s="14" t="s">
        <v>76</v>
      </c>
      <c r="AY195" s="260" t="s">
        <v>126</v>
      </c>
    </row>
    <row r="196" s="15" customFormat="1">
      <c r="A196" s="15"/>
      <c r="B196" s="261"/>
      <c r="C196" s="262"/>
      <c r="D196" s="241" t="s">
        <v>135</v>
      </c>
      <c r="E196" s="263" t="s">
        <v>1</v>
      </c>
      <c r="F196" s="264" t="s">
        <v>137</v>
      </c>
      <c r="G196" s="262"/>
      <c r="H196" s="265">
        <v>1.1599999999999999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1" t="s">
        <v>135</v>
      </c>
      <c r="AU196" s="271" t="s">
        <v>85</v>
      </c>
      <c r="AV196" s="15" t="s">
        <v>133</v>
      </c>
      <c r="AW196" s="15" t="s">
        <v>32</v>
      </c>
      <c r="AX196" s="15" t="s">
        <v>83</v>
      </c>
      <c r="AY196" s="271" t="s">
        <v>126</v>
      </c>
    </row>
    <row r="197" s="2" customFormat="1" ht="16.5" customHeight="1">
      <c r="A197" s="38"/>
      <c r="B197" s="39"/>
      <c r="C197" s="226" t="s">
        <v>226</v>
      </c>
      <c r="D197" s="226" t="s">
        <v>128</v>
      </c>
      <c r="E197" s="227" t="s">
        <v>227</v>
      </c>
      <c r="F197" s="228" t="s">
        <v>228</v>
      </c>
      <c r="G197" s="229" t="s">
        <v>192</v>
      </c>
      <c r="H197" s="230">
        <v>2.5760000000000001</v>
      </c>
      <c r="I197" s="231"/>
      <c r="J197" s="232">
        <f>ROUND(I197*H197,2)</f>
        <v>0</v>
      </c>
      <c r="K197" s="228" t="s">
        <v>132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133</v>
      </c>
      <c r="AT197" s="237" t="s">
        <v>128</v>
      </c>
      <c r="AU197" s="237" t="s">
        <v>85</v>
      </c>
      <c r="AY197" s="17" t="s">
        <v>126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133</v>
      </c>
      <c r="BM197" s="237" t="s">
        <v>229</v>
      </c>
    </row>
    <row r="198" s="13" customFormat="1">
      <c r="A198" s="13"/>
      <c r="B198" s="239"/>
      <c r="C198" s="240"/>
      <c r="D198" s="241" t="s">
        <v>135</v>
      </c>
      <c r="E198" s="242" t="s">
        <v>1</v>
      </c>
      <c r="F198" s="243" t="s">
        <v>230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135</v>
      </c>
      <c r="AU198" s="249" t="s">
        <v>85</v>
      </c>
      <c r="AV198" s="13" t="s">
        <v>83</v>
      </c>
      <c r="AW198" s="13" t="s">
        <v>32</v>
      </c>
      <c r="AX198" s="13" t="s">
        <v>76</v>
      </c>
      <c r="AY198" s="249" t="s">
        <v>126</v>
      </c>
    </row>
    <row r="199" s="14" customFormat="1">
      <c r="A199" s="14"/>
      <c r="B199" s="250"/>
      <c r="C199" s="251"/>
      <c r="D199" s="241" t="s">
        <v>135</v>
      </c>
      <c r="E199" s="252" t="s">
        <v>1</v>
      </c>
      <c r="F199" s="253" t="s">
        <v>231</v>
      </c>
      <c r="G199" s="251"/>
      <c r="H199" s="254">
        <v>2.5760000000000001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135</v>
      </c>
      <c r="AU199" s="260" t="s">
        <v>85</v>
      </c>
      <c r="AV199" s="14" t="s">
        <v>85</v>
      </c>
      <c r="AW199" s="14" t="s">
        <v>32</v>
      </c>
      <c r="AX199" s="14" t="s">
        <v>76</v>
      </c>
      <c r="AY199" s="260" t="s">
        <v>126</v>
      </c>
    </row>
    <row r="200" s="15" customFormat="1">
      <c r="A200" s="15"/>
      <c r="B200" s="261"/>
      <c r="C200" s="262"/>
      <c r="D200" s="241" t="s">
        <v>135</v>
      </c>
      <c r="E200" s="263" t="s">
        <v>1</v>
      </c>
      <c r="F200" s="264" t="s">
        <v>137</v>
      </c>
      <c r="G200" s="262"/>
      <c r="H200" s="265">
        <v>2.5760000000000001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1" t="s">
        <v>135</v>
      </c>
      <c r="AU200" s="271" t="s">
        <v>85</v>
      </c>
      <c r="AV200" s="15" t="s">
        <v>133</v>
      </c>
      <c r="AW200" s="15" t="s">
        <v>32</v>
      </c>
      <c r="AX200" s="15" t="s">
        <v>83</v>
      </c>
      <c r="AY200" s="271" t="s">
        <v>126</v>
      </c>
    </row>
    <row r="201" s="2" customFormat="1" ht="16.5" customHeight="1">
      <c r="A201" s="38"/>
      <c r="B201" s="39"/>
      <c r="C201" s="226" t="s">
        <v>232</v>
      </c>
      <c r="D201" s="226" t="s">
        <v>128</v>
      </c>
      <c r="E201" s="227" t="s">
        <v>227</v>
      </c>
      <c r="F201" s="228" t="s">
        <v>228</v>
      </c>
      <c r="G201" s="229" t="s">
        <v>192</v>
      </c>
      <c r="H201" s="230">
        <v>16.239999999999998</v>
      </c>
      <c r="I201" s="231"/>
      <c r="J201" s="232">
        <f>ROUND(I201*H201,2)</f>
        <v>0</v>
      </c>
      <c r="K201" s="228" t="s">
        <v>132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133</v>
      </c>
      <c r="AT201" s="237" t="s">
        <v>128</v>
      </c>
      <c r="AU201" s="237" t="s">
        <v>85</v>
      </c>
      <c r="AY201" s="17" t="s">
        <v>126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133</v>
      </c>
      <c r="BM201" s="237" t="s">
        <v>233</v>
      </c>
    </row>
    <row r="202" s="13" customFormat="1">
      <c r="A202" s="13"/>
      <c r="B202" s="239"/>
      <c r="C202" s="240"/>
      <c r="D202" s="241" t="s">
        <v>135</v>
      </c>
      <c r="E202" s="242" t="s">
        <v>1</v>
      </c>
      <c r="F202" s="243" t="s">
        <v>234</v>
      </c>
      <c r="G202" s="240"/>
      <c r="H202" s="242" t="s">
        <v>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135</v>
      </c>
      <c r="AU202" s="249" t="s">
        <v>85</v>
      </c>
      <c r="AV202" s="13" t="s">
        <v>83</v>
      </c>
      <c r="AW202" s="13" t="s">
        <v>32</v>
      </c>
      <c r="AX202" s="13" t="s">
        <v>76</v>
      </c>
      <c r="AY202" s="249" t="s">
        <v>126</v>
      </c>
    </row>
    <row r="203" s="14" customFormat="1">
      <c r="A203" s="14"/>
      <c r="B203" s="250"/>
      <c r="C203" s="251"/>
      <c r="D203" s="241" t="s">
        <v>135</v>
      </c>
      <c r="E203" s="252" t="s">
        <v>1</v>
      </c>
      <c r="F203" s="253" t="s">
        <v>235</v>
      </c>
      <c r="G203" s="251"/>
      <c r="H203" s="254">
        <v>16.239999999999998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135</v>
      </c>
      <c r="AU203" s="260" t="s">
        <v>85</v>
      </c>
      <c r="AV203" s="14" t="s">
        <v>85</v>
      </c>
      <c r="AW203" s="14" t="s">
        <v>32</v>
      </c>
      <c r="AX203" s="14" t="s">
        <v>76</v>
      </c>
      <c r="AY203" s="260" t="s">
        <v>126</v>
      </c>
    </row>
    <row r="204" s="15" customFormat="1">
      <c r="A204" s="15"/>
      <c r="B204" s="261"/>
      <c r="C204" s="262"/>
      <c r="D204" s="241" t="s">
        <v>135</v>
      </c>
      <c r="E204" s="263" t="s">
        <v>1</v>
      </c>
      <c r="F204" s="264" t="s">
        <v>137</v>
      </c>
      <c r="G204" s="262"/>
      <c r="H204" s="265">
        <v>16.239999999999998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1" t="s">
        <v>135</v>
      </c>
      <c r="AU204" s="271" t="s">
        <v>85</v>
      </c>
      <c r="AV204" s="15" t="s">
        <v>133</v>
      </c>
      <c r="AW204" s="15" t="s">
        <v>32</v>
      </c>
      <c r="AX204" s="15" t="s">
        <v>83</v>
      </c>
      <c r="AY204" s="271" t="s">
        <v>126</v>
      </c>
    </row>
    <row r="205" s="2" customFormat="1" ht="16.5" customHeight="1">
      <c r="A205" s="38"/>
      <c r="B205" s="39"/>
      <c r="C205" s="226" t="s">
        <v>236</v>
      </c>
      <c r="D205" s="226" t="s">
        <v>128</v>
      </c>
      <c r="E205" s="227" t="s">
        <v>237</v>
      </c>
      <c r="F205" s="228" t="s">
        <v>238</v>
      </c>
      <c r="G205" s="229" t="s">
        <v>192</v>
      </c>
      <c r="H205" s="230">
        <v>4.585</v>
      </c>
      <c r="I205" s="231"/>
      <c r="J205" s="232">
        <f>ROUND(I205*H205,2)</f>
        <v>0</v>
      </c>
      <c r="K205" s="228" t="s">
        <v>132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133</v>
      </c>
      <c r="AT205" s="237" t="s">
        <v>128</v>
      </c>
      <c r="AU205" s="237" t="s">
        <v>85</v>
      </c>
      <c r="AY205" s="17" t="s">
        <v>126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133</v>
      </c>
      <c r="BM205" s="237" t="s">
        <v>239</v>
      </c>
    </row>
    <row r="206" s="13" customFormat="1">
      <c r="A206" s="13"/>
      <c r="B206" s="239"/>
      <c r="C206" s="240"/>
      <c r="D206" s="241" t="s">
        <v>135</v>
      </c>
      <c r="E206" s="242" t="s">
        <v>1</v>
      </c>
      <c r="F206" s="243" t="s">
        <v>240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135</v>
      </c>
      <c r="AU206" s="249" t="s">
        <v>85</v>
      </c>
      <c r="AV206" s="13" t="s">
        <v>83</v>
      </c>
      <c r="AW206" s="13" t="s">
        <v>32</v>
      </c>
      <c r="AX206" s="13" t="s">
        <v>76</v>
      </c>
      <c r="AY206" s="249" t="s">
        <v>126</v>
      </c>
    </row>
    <row r="207" s="14" customFormat="1">
      <c r="A207" s="14"/>
      <c r="B207" s="250"/>
      <c r="C207" s="251"/>
      <c r="D207" s="241" t="s">
        <v>135</v>
      </c>
      <c r="E207" s="252" t="s">
        <v>1</v>
      </c>
      <c r="F207" s="253" t="s">
        <v>241</v>
      </c>
      <c r="G207" s="251"/>
      <c r="H207" s="254">
        <v>4.585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135</v>
      </c>
      <c r="AU207" s="260" t="s">
        <v>85</v>
      </c>
      <c r="AV207" s="14" t="s">
        <v>85</v>
      </c>
      <c r="AW207" s="14" t="s">
        <v>32</v>
      </c>
      <c r="AX207" s="14" t="s">
        <v>76</v>
      </c>
      <c r="AY207" s="260" t="s">
        <v>126</v>
      </c>
    </row>
    <row r="208" s="15" customFormat="1">
      <c r="A208" s="15"/>
      <c r="B208" s="261"/>
      <c r="C208" s="262"/>
      <c r="D208" s="241" t="s">
        <v>135</v>
      </c>
      <c r="E208" s="263" t="s">
        <v>1</v>
      </c>
      <c r="F208" s="264" t="s">
        <v>137</v>
      </c>
      <c r="G208" s="262"/>
      <c r="H208" s="265">
        <v>4.585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1" t="s">
        <v>135</v>
      </c>
      <c r="AU208" s="271" t="s">
        <v>85</v>
      </c>
      <c r="AV208" s="15" t="s">
        <v>133</v>
      </c>
      <c r="AW208" s="15" t="s">
        <v>32</v>
      </c>
      <c r="AX208" s="15" t="s">
        <v>83</v>
      </c>
      <c r="AY208" s="271" t="s">
        <v>126</v>
      </c>
    </row>
    <row r="209" s="2" customFormat="1" ht="16.5" customHeight="1">
      <c r="A209" s="38"/>
      <c r="B209" s="39"/>
      <c r="C209" s="226" t="s">
        <v>7</v>
      </c>
      <c r="D209" s="226" t="s">
        <v>128</v>
      </c>
      <c r="E209" s="227" t="s">
        <v>242</v>
      </c>
      <c r="F209" s="228" t="s">
        <v>243</v>
      </c>
      <c r="G209" s="229" t="s">
        <v>192</v>
      </c>
      <c r="H209" s="230">
        <v>64.189999999999998</v>
      </c>
      <c r="I209" s="231"/>
      <c r="J209" s="232">
        <f>ROUND(I209*H209,2)</f>
        <v>0</v>
      </c>
      <c r="K209" s="228" t="s">
        <v>132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133</v>
      </c>
      <c r="AT209" s="237" t="s">
        <v>128</v>
      </c>
      <c r="AU209" s="237" t="s">
        <v>85</v>
      </c>
      <c r="AY209" s="17" t="s">
        <v>126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133</v>
      </c>
      <c r="BM209" s="237" t="s">
        <v>244</v>
      </c>
    </row>
    <row r="210" s="13" customFormat="1">
      <c r="A210" s="13"/>
      <c r="B210" s="239"/>
      <c r="C210" s="240"/>
      <c r="D210" s="241" t="s">
        <v>135</v>
      </c>
      <c r="E210" s="242" t="s">
        <v>1</v>
      </c>
      <c r="F210" s="243" t="s">
        <v>245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135</v>
      </c>
      <c r="AU210" s="249" t="s">
        <v>85</v>
      </c>
      <c r="AV210" s="13" t="s">
        <v>83</v>
      </c>
      <c r="AW210" s="13" t="s">
        <v>32</v>
      </c>
      <c r="AX210" s="13" t="s">
        <v>76</v>
      </c>
      <c r="AY210" s="249" t="s">
        <v>126</v>
      </c>
    </row>
    <row r="211" s="14" customFormat="1">
      <c r="A211" s="14"/>
      <c r="B211" s="250"/>
      <c r="C211" s="251"/>
      <c r="D211" s="241" t="s">
        <v>135</v>
      </c>
      <c r="E211" s="252" t="s">
        <v>1</v>
      </c>
      <c r="F211" s="253" t="s">
        <v>246</v>
      </c>
      <c r="G211" s="251"/>
      <c r="H211" s="254">
        <v>64.189999999999998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135</v>
      </c>
      <c r="AU211" s="260" t="s">
        <v>85</v>
      </c>
      <c r="AV211" s="14" t="s">
        <v>85</v>
      </c>
      <c r="AW211" s="14" t="s">
        <v>32</v>
      </c>
      <c r="AX211" s="14" t="s">
        <v>76</v>
      </c>
      <c r="AY211" s="260" t="s">
        <v>126</v>
      </c>
    </row>
    <row r="212" s="15" customFormat="1">
      <c r="A212" s="15"/>
      <c r="B212" s="261"/>
      <c r="C212" s="262"/>
      <c r="D212" s="241" t="s">
        <v>135</v>
      </c>
      <c r="E212" s="263" t="s">
        <v>1</v>
      </c>
      <c r="F212" s="264" t="s">
        <v>137</v>
      </c>
      <c r="G212" s="262"/>
      <c r="H212" s="265">
        <v>64.189999999999998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1" t="s">
        <v>135</v>
      </c>
      <c r="AU212" s="271" t="s">
        <v>85</v>
      </c>
      <c r="AV212" s="15" t="s">
        <v>133</v>
      </c>
      <c r="AW212" s="15" t="s">
        <v>32</v>
      </c>
      <c r="AX212" s="15" t="s">
        <v>83</v>
      </c>
      <c r="AY212" s="271" t="s">
        <v>126</v>
      </c>
    </row>
    <row r="213" s="2" customFormat="1" ht="16.5" customHeight="1">
      <c r="A213" s="38"/>
      <c r="B213" s="39"/>
      <c r="C213" s="226" t="s">
        <v>247</v>
      </c>
      <c r="D213" s="226" t="s">
        <v>128</v>
      </c>
      <c r="E213" s="227" t="s">
        <v>248</v>
      </c>
      <c r="F213" s="228" t="s">
        <v>249</v>
      </c>
      <c r="G213" s="229" t="s">
        <v>192</v>
      </c>
      <c r="H213" s="230">
        <v>0.184</v>
      </c>
      <c r="I213" s="231"/>
      <c r="J213" s="232">
        <f>ROUND(I213*H213,2)</f>
        <v>0</v>
      </c>
      <c r="K213" s="228" t="s">
        <v>132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133</v>
      </c>
      <c r="AT213" s="237" t="s">
        <v>128</v>
      </c>
      <c r="AU213" s="237" t="s">
        <v>85</v>
      </c>
      <c r="AY213" s="17" t="s">
        <v>126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133</v>
      </c>
      <c r="BM213" s="237" t="s">
        <v>250</v>
      </c>
    </row>
    <row r="214" s="13" customFormat="1">
      <c r="A214" s="13"/>
      <c r="B214" s="239"/>
      <c r="C214" s="240"/>
      <c r="D214" s="241" t="s">
        <v>135</v>
      </c>
      <c r="E214" s="242" t="s">
        <v>1</v>
      </c>
      <c r="F214" s="243" t="s">
        <v>220</v>
      </c>
      <c r="G214" s="240"/>
      <c r="H214" s="242" t="s">
        <v>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135</v>
      </c>
      <c r="AU214" s="249" t="s">
        <v>85</v>
      </c>
      <c r="AV214" s="13" t="s">
        <v>83</v>
      </c>
      <c r="AW214" s="13" t="s">
        <v>32</v>
      </c>
      <c r="AX214" s="13" t="s">
        <v>76</v>
      </c>
      <c r="AY214" s="249" t="s">
        <v>126</v>
      </c>
    </row>
    <row r="215" s="14" customFormat="1">
      <c r="A215" s="14"/>
      <c r="B215" s="250"/>
      <c r="C215" s="251"/>
      <c r="D215" s="241" t="s">
        <v>135</v>
      </c>
      <c r="E215" s="252" t="s">
        <v>1</v>
      </c>
      <c r="F215" s="253" t="s">
        <v>221</v>
      </c>
      <c r="G215" s="251"/>
      <c r="H215" s="254">
        <v>0.184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135</v>
      </c>
      <c r="AU215" s="260" t="s">
        <v>85</v>
      </c>
      <c r="AV215" s="14" t="s">
        <v>85</v>
      </c>
      <c r="AW215" s="14" t="s">
        <v>32</v>
      </c>
      <c r="AX215" s="14" t="s">
        <v>76</v>
      </c>
      <c r="AY215" s="260" t="s">
        <v>126</v>
      </c>
    </row>
    <row r="216" s="15" customFormat="1">
      <c r="A216" s="15"/>
      <c r="B216" s="261"/>
      <c r="C216" s="262"/>
      <c r="D216" s="241" t="s">
        <v>135</v>
      </c>
      <c r="E216" s="263" t="s">
        <v>1</v>
      </c>
      <c r="F216" s="264" t="s">
        <v>137</v>
      </c>
      <c r="G216" s="262"/>
      <c r="H216" s="265">
        <v>0.184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1" t="s">
        <v>135</v>
      </c>
      <c r="AU216" s="271" t="s">
        <v>85</v>
      </c>
      <c r="AV216" s="15" t="s">
        <v>133</v>
      </c>
      <c r="AW216" s="15" t="s">
        <v>32</v>
      </c>
      <c r="AX216" s="15" t="s">
        <v>83</v>
      </c>
      <c r="AY216" s="271" t="s">
        <v>126</v>
      </c>
    </row>
    <row r="217" s="2" customFormat="1" ht="16.5" customHeight="1">
      <c r="A217" s="38"/>
      <c r="B217" s="39"/>
      <c r="C217" s="226" t="s">
        <v>251</v>
      </c>
      <c r="D217" s="226" t="s">
        <v>128</v>
      </c>
      <c r="E217" s="227" t="s">
        <v>248</v>
      </c>
      <c r="F217" s="228" t="s">
        <v>249</v>
      </c>
      <c r="G217" s="229" t="s">
        <v>192</v>
      </c>
      <c r="H217" s="230">
        <v>1.1599999999999999</v>
      </c>
      <c r="I217" s="231"/>
      <c r="J217" s="232">
        <f>ROUND(I217*H217,2)</f>
        <v>0</v>
      </c>
      <c r="K217" s="228" t="s">
        <v>132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133</v>
      </c>
      <c r="AT217" s="237" t="s">
        <v>128</v>
      </c>
      <c r="AU217" s="237" t="s">
        <v>85</v>
      </c>
      <c r="AY217" s="17" t="s">
        <v>126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133</v>
      </c>
      <c r="BM217" s="237" t="s">
        <v>252</v>
      </c>
    </row>
    <row r="218" s="13" customFormat="1">
      <c r="A218" s="13"/>
      <c r="B218" s="239"/>
      <c r="C218" s="240"/>
      <c r="D218" s="241" t="s">
        <v>135</v>
      </c>
      <c r="E218" s="242" t="s">
        <v>1</v>
      </c>
      <c r="F218" s="243" t="s">
        <v>224</v>
      </c>
      <c r="G218" s="240"/>
      <c r="H218" s="242" t="s">
        <v>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135</v>
      </c>
      <c r="AU218" s="249" t="s">
        <v>85</v>
      </c>
      <c r="AV218" s="13" t="s">
        <v>83</v>
      </c>
      <c r="AW218" s="13" t="s">
        <v>32</v>
      </c>
      <c r="AX218" s="13" t="s">
        <v>76</v>
      </c>
      <c r="AY218" s="249" t="s">
        <v>126</v>
      </c>
    </row>
    <row r="219" s="14" customFormat="1">
      <c r="A219" s="14"/>
      <c r="B219" s="250"/>
      <c r="C219" s="251"/>
      <c r="D219" s="241" t="s">
        <v>135</v>
      </c>
      <c r="E219" s="252" t="s">
        <v>1</v>
      </c>
      <c r="F219" s="253" t="s">
        <v>225</v>
      </c>
      <c r="G219" s="251"/>
      <c r="H219" s="254">
        <v>1.1599999999999999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135</v>
      </c>
      <c r="AU219" s="260" t="s">
        <v>85</v>
      </c>
      <c r="AV219" s="14" t="s">
        <v>85</v>
      </c>
      <c r="AW219" s="14" t="s">
        <v>32</v>
      </c>
      <c r="AX219" s="14" t="s">
        <v>76</v>
      </c>
      <c r="AY219" s="260" t="s">
        <v>126</v>
      </c>
    </row>
    <row r="220" s="15" customFormat="1">
      <c r="A220" s="15"/>
      <c r="B220" s="261"/>
      <c r="C220" s="262"/>
      <c r="D220" s="241" t="s">
        <v>135</v>
      </c>
      <c r="E220" s="263" t="s">
        <v>1</v>
      </c>
      <c r="F220" s="264" t="s">
        <v>137</v>
      </c>
      <c r="G220" s="262"/>
      <c r="H220" s="265">
        <v>1.1599999999999999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135</v>
      </c>
      <c r="AU220" s="271" t="s">
        <v>85</v>
      </c>
      <c r="AV220" s="15" t="s">
        <v>133</v>
      </c>
      <c r="AW220" s="15" t="s">
        <v>32</v>
      </c>
      <c r="AX220" s="15" t="s">
        <v>83</v>
      </c>
      <c r="AY220" s="271" t="s">
        <v>126</v>
      </c>
    </row>
    <row r="221" s="2" customFormat="1" ht="16.5" customHeight="1">
      <c r="A221" s="38"/>
      <c r="B221" s="39"/>
      <c r="C221" s="226" t="s">
        <v>253</v>
      </c>
      <c r="D221" s="226" t="s">
        <v>128</v>
      </c>
      <c r="E221" s="227" t="s">
        <v>254</v>
      </c>
      <c r="F221" s="228" t="s">
        <v>255</v>
      </c>
      <c r="G221" s="229" t="s">
        <v>192</v>
      </c>
      <c r="H221" s="230">
        <v>4.585</v>
      </c>
      <c r="I221" s="231"/>
      <c r="J221" s="232">
        <f>ROUND(I221*H221,2)</f>
        <v>0</v>
      </c>
      <c r="K221" s="228" t="s">
        <v>132</v>
      </c>
      <c r="L221" s="44"/>
      <c r="M221" s="233" t="s">
        <v>1</v>
      </c>
      <c r="N221" s="234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133</v>
      </c>
      <c r="AT221" s="237" t="s">
        <v>128</v>
      </c>
      <c r="AU221" s="237" t="s">
        <v>85</v>
      </c>
      <c r="AY221" s="17" t="s">
        <v>126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133</v>
      </c>
      <c r="BM221" s="237" t="s">
        <v>256</v>
      </c>
    </row>
    <row r="222" s="13" customFormat="1">
      <c r="A222" s="13"/>
      <c r="B222" s="239"/>
      <c r="C222" s="240"/>
      <c r="D222" s="241" t="s">
        <v>135</v>
      </c>
      <c r="E222" s="242" t="s">
        <v>1</v>
      </c>
      <c r="F222" s="243" t="s">
        <v>240</v>
      </c>
      <c r="G222" s="240"/>
      <c r="H222" s="242" t="s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135</v>
      </c>
      <c r="AU222" s="249" t="s">
        <v>85</v>
      </c>
      <c r="AV222" s="13" t="s">
        <v>83</v>
      </c>
      <c r="AW222" s="13" t="s">
        <v>32</v>
      </c>
      <c r="AX222" s="13" t="s">
        <v>76</v>
      </c>
      <c r="AY222" s="249" t="s">
        <v>126</v>
      </c>
    </row>
    <row r="223" s="14" customFormat="1">
      <c r="A223" s="14"/>
      <c r="B223" s="250"/>
      <c r="C223" s="251"/>
      <c r="D223" s="241" t="s">
        <v>135</v>
      </c>
      <c r="E223" s="252" t="s">
        <v>1</v>
      </c>
      <c r="F223" s="253" t="s">
        <v>241</v>
      </c>
      <c r="G223" s="251"/>
      <c r="H223" s="254">
        <v>4.585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135</v>
      </c>
      <c r="AU223" s="260" t="s">
        <v>85</v>
      </c>
      <c r="AV223" s="14" t="s">
        <v>85</v>
      </c>
      <c r="AW223" s="14" t="s">
        <v>32</v>
      </c>
      <c r="AX223" s="14" t="s">
        <v>76</v>
      </c>
      <c r="AY223" s="260" t="s">
        <v>126</v>
      </c>
    </row>
    <row r="224" s="15" customFormat="1">
      <c r="A224" s="15"/>
      <c r="B224" s="261"/>
      <c r="C224" s="262"/>
      <c r="D224" s="241" t="s">
        <v>135</v>
      </c>
      <c r="E224" s="263" t="s">
        <v>1</v>
      </c>
      <c r="F224" s="264" t="s">
        <v>137</v>
      </c>
      <c r="G224" s="262"/>
      <c r="H224" s="265">
        <v>4.585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1" t="s">
        <v>135</v>
      </c>
      <c r="AU224" s="271" t="s">
        <v>85</v>
      </c>
      <c r="AV224" s="15" t="s">
        <v>133</v>
      </c>
      <c r="AW224" s="15" t="s">
        <v>32</v>
      </c>
      <c r="AX224" s="15" t="s">
        <v>83</v>
      </c>
      <c r="AY224" s="271" t="s">
        <v>126</v>
      </c>
    </row>
    <row r="225" s="2" customFormat="1" ht="21.75" customHeight="1">
      <c r="A225" s="38"/>
      <c r="B225" s="39"/>
      <c r="C225" s="226" t="s">
        <v>257</v>
      </c>
      <c r="D225" s="226" t="s">
        <v>128</v>
      </c>
      <c r="E225" s="227" t="s">
        <v>258</v>
      </c>
      <c r="F225" s="228" t="s">
        <v>259</v>
      </c>
      <c r="G225" s="229" t="s">
        <v>192</v>
      </c>
      <c r="H225" s="230">
        <v>1.3759999999999999</v>
      </c>
      <c r="I225" s="231"/>
      <c r="J225" s="232">
        <f>ROUND(I225*H225,2)</f>
        <v>0</v>
      </c>
      <c r="K225" s="228" t="s">
        <v>132</v>
      </c>
      <c r="L225" s="44"/>
      <c r="M225" s="233" t="s">
        <v>1</v>
      </c>
      <c r="N225" s="234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133</v>
      </c>
      <c r="AT225" s="237" t="s">
        <v>128</v>
      </c>
      <c r="AU225" s="237" t="s">
        <v>85</v>
      </c>
      <c r="AY225" s="17" t="s">
        <v>126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133</v>
      </c>
      <c r="BM225" s="237" t="s">
        <v>260</v>
      </c>
    </row>
    <row r="226" s="13" customFormat="1">
      <c r="A226" s="13"/>
      <c r="B226" s="239"/>
      <c r="C226" s="240"/>
      <c r="D226" s="241" t="s">
        <v>135</v>
      </c>
      <c r="E226" s="242" t="s">
        <v>1</v>
      </c>
      <c r="F226" s="243" t="s">
        <v>261</v>
      </c>
      <c r="G226" s="240"/>
      <c r="H226" s="242" t="s">
        <v>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135</v>
      </c>
      <c r="AU226" s="249" t="s">
        <v>85</v>
      </c>
      <c r="AV226" s="13" t="s">
        <v>83</v>
      </c>
      <c r="AW226" s="13" t="s">
        <v>32</v>
      </c>
      <c r="AX226" s="13" t="s">
        <v>76</v>
      </c>
      <c r="AY226" s="249" t="s">
        <v>126</v>
      </c>
    </row>
    <row r="227" s="14" customFormat="1">
      <c r="A227" s="14"/>
      <c r="B227" s="250"/>
      <c r="C227" s="251"/>
      <c r="D227" s="241" t="s">
        <v>135</v>
      </c>
      <c r="E227" s="252" t="s">
        <v>1</v>
      </c>
      <c r="F227" s="253" t="s">
        <v>262</v>
      </c>
      <c r="G227" s="251"/>
      <c r="H227" s="254">
        <v>1.3759999999999999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135</v>
      </c>
      <c r="AU227" s="260" t="s">
        <v>85</v>
      </c>
      <c r="AV227" s="14" t="s">
        <v>85</v>
      </c>
      <c r="AW227" s="14" t="s">
        <v>32</v>
      </c>
      <c r="AX227" s="14" t="s">
        <v>76</v>
      </c>
      <c r="AY227" s="260" t="s">
        <v>126</v>
      </c>
    </row>
    <row r="228" s="15" customFormat="1">
      <c r="A228" s="15"/>
      <c r="B228" s="261"/>
      <c r="C228" s="262"/>
      <c r="D228" s="241" t="s">
        <v>135</v>
      </c>
      <c r="E228" s="263" t="s">
        <v>1</v>
      </c>
      <c r="F228" s="264" t="s">
        <v>137</v>
      </c>
      <c r="G228" s="262"/>
      <c r="H228" s="265">
        <v>1.3759999999999999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1" t="s">
        <v>135</v>
      </c>
      <c r="AU228" s="271" t="s">
        <v>85</v>
      </c>
      <c r="AV228" s="15" t="s">
        <v>133</v>
      </c>
      <c r="AW228" s="15" t="s">
        <v>32</v>
      </c>
      <c r="AX228" s="15" t="s">
        <v>83</v>
      </c>
      <c r="AY228" s="271" t="s">
        <v>126</v>
      </c>
    </row>
    <row r="229" s="2" customFormat="1" ht="16.5" customHeight="1">
      <c r="A229" s="38"/>
      <c r="B229" s="39"/>
      <c r="C229" s="226" t="s">
        <v>263</v>
      </c>
      <c r="D229" s="226" t="s">
        <v>128</v>
      </c>
      <c r="E229" s="227" t="s">
        <v>264</v>
      </c>
      <c r="F229" s="228" t="s">
        <v>265</v>
      </c>
      <c r="G229" s="229" t="s">
        <v>192</v>
      </c>
      <c r="H229" s="230">
        <v>0.34799999999999998</v>
      </c>
      <c r="I229" s="231"/>
      <c r="J229" s="232">
        <f>ROUND(I229*H229,2)</f>
        <v>0</v>
      </c>
      <c r="K229" s="228" t="s">
        <v>132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133</v>
      </c>
      <c r="AT229" s="237" t="s">
        <v>128</v>
      </c>
      <c r="AU229" s="237" t="s">
        <v>85</v>
      </c>
      <c r="AY229" s="17" t="s">
        <v>126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133</v>
      </c>
      <c r="BM229" s="237" t="s">
        <v>266</v>
      </c>
    </row>
    <row r="230" s="13" customFormat="1">
      <c r="A230" s="13"/>
      <c r="B230" s="239"/>
      <c r="C230" s="240"/>
      <c r="D230" s="241" t="s">
        <v>135</v>
      </c>
      <c r="E230" s="242" t="s">
        <v>1</v>
      </c>
      <c r="F230" s="243" t="s">
        <v>267</v>
      </c>
      <c r="G230" s="240"/>
      <c r="H230" s="242" t="s">
        <v>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135</v>
      </c>
      <c r="AU230" s="249" t="s">
        <v>85</v>
      </c>
      <c r="AV230" s="13" t="s">
        <v>83</v>
      </c>
      <c r="AW230" s="13" t="s">
        <v>32</v>
      </c>
      <c r="AX230" s="13" t="s">
        <v>76</v>
      </c>
      <c r="AY230" s="249" t="s">
        <v>126</v>
      </c>
    </row>
    <row r="231" s="14" customFormat="1">
      <c r="A231" s="14"/>
      <c r="B231" s="250"/>
      <c r="C231" s="251"/>
      <c r="D231" s="241" t="s">
        <v>135</v>
      </c>
      <c r="E231" s="252" t="s">
        <v>1</v>
      </c>
      <c r="F231" s="253" t="s">
        <v>268</v>
      </c>
      <c r="G231" s="251"/>
      <c r="H231" s="254">
        <v>0.34799999999999998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135</v>
      </c>
      <c r="AU231" s="260" t="s">
        <v>85</v>
      </c>
      <c r="AV231" s="14" t="s">
        <v>85</v>
      </c>
      <c r="AW231" s="14" t="s">
        <v>32</v>
      </c>
      <c r="AX231" s="14" t="s">
        <v>76</v>
      </c>
      <c r="AY231" s="260" t="s">
        <v>126</v>
      </c>
    </row>
    <row r="232" s="15" customFormat="1">
      <c r="A232" s="15"/>
      <c r="B232" s="261"/>
      <c r="C232" s="262"/>
      <c r="D232" s="241" t="s">
        <v>135</v>
      </c>
      <c r="E232" s="263" t="s">
        <v>1</v>
      </c>
      <c r="F232" s="264" t="s">
        <v>137</v>
      </c>
      <c r="G232" s="262"/>
      <c r="H232" s="265">
        <v>0.34799999999999998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135</v>
      </c>
      <c r="AU232" s="271" t="s">
        <v>85</v>
      </c>
      <c r="AV232" s="15" t="s">
        <v>133</v>
      </c>
      <c r="AW232" s="15" t="s">
        <v>32</v>
      </c>
      <c r="AX232" s="15" t="s">
        <v>83</v>
      </c>
      <c r="AY232" s="271" t="s">
        <v>126</v>
      </c>
    </row>
    <row r="233" s="2" customFormat="1" ht="24.15" customHeight="1">
      <c r="A233" s="38"/>
      <c r="B233" s="39"/>
      <c r="C233" s="226" t="s">
        <v>269</v>
      </c>
      <c r="D233" s="226" t="s">
        <v>128</v>
      </c>
      <c r="E233" s="227" t="s">
        <v>270</v>
      </c>
      <c r="F233" s="228" t="s">
        <v>271</v>
      </c>
      <c r="G233" s="229" t="s">
        <v>192</v>
      </c>
      <c r="H233" s="230">
        <v>3.21</v>
      </c>
      <c r="I233" s="231"/>
      <c r="J233" s="232">
        <f>ROUND(I233*H233,2)</f>
        <v>0</v>
      </c>
      <c r="K233" s="228" t="s">
        <v>132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133</v>
      </c>
      <c r="AT233" s="237" t="s">
        <v>128</v>
      </c>
      <c r="AU233" s="237" t="s">
        <v>85</v>
      </c>
      <c r="AY233" s="17" t="s">
        <v>126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133</v>
      </c>
      <c r="BM233" s="237" t="s">
        <v>272</v>
      </c>
    </row>
    <row r="234" s="13" customFormat="1">
      <c r="A234" s="13"/>
      <c r="B234" s="239"/>
      <c r="C234" s="240"/>
      <c r="D234" s="241" t="s">
        <v>135</v>
      </c>
      <c r="E234" s="242" t="s">
        <v>1</v>
      </c>
      <c r="F234" s="243" t="s">
        <v>273</v>
      </c>
      <c r="G234" s="240"/>
      <c r="H234" s="242" t="s">
        <v>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135</v>
      </c>
      <c r="AU234" s="249" t="s">
        <v>85</v>
      </c>
      <c r="AV234" s="13" t="s">
        <v>83</v>
      </c>
      <c r="AW234" s="13" t="s">
        <v>32</v>
      </c>
      <c r="AX234" s="13" t="s">
        <v>76</v>
      </c>
      <c r="AY234" s="249" t="s">
        <v>126</v>
      </c>
    </row>
    <row r="235" s="14" customFormat="1">
      <c r="A235" s="14"/>
      <c r="B235" s="250"/>
      <c r="C235" s="251"/>
      <c r="D235" s="241" t="s">
        <v>135</v>
      </c>
      <c r="E235" s="252" t="s">
        <v>1</v>
      </c>
      <c r="F235" s="253" t="s">
        <v>274</v>
      </c>
      <c r="G235" s="251"/>
      <c r="H235" s="254">
        <v>3.21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135</v>
      </c>
      <c r="AU235" s="260" t="s">
        <v>85</v>
      </c>
      <c r="AV235" s="14" t="s">
        <v>85</v>
      </c>
      <c r="AW235" s="14" t="s">
        <v>32</v>
      </c>
      <c r="AX235" s="14" t="s">
        <v>76</v>
      </c>
      <c r="AY235" s="260" t="s">
        <v>126</v>
      </c>
    </row>
    <row r="236" s="15" customFormat="1">
      <c r="A236" s="15"/>
      <c r="B236" s="261"/>
      <c r="C236" s="262"/>
      <c r="D236" s="241" t="s">
        <v>135</v>
      </c>
      <c r="E236" s="263" t="s">
        <v>1</v>
      </c>
      <c r="F236" s="264" t="s">
        <v>137</v>
      </c>
      <c r="G236" s="262"/>
      <c r="H236" s="265">
        <v>3.21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1" t="s">
        <v>135</v>
      </c>
      <c r="AU236" s="271" t="s">
        <v>85</v>
      </c>
      <c r="AV236" s="15" t="s">
        <v>133</v>
      </c>
      <c r="AW236" s="15" t="s">
        <v>32</v>
      </c>
      <c r="AX236" s="15" t="s">
        <v>83</v>
      </c>
      <c r="AY236" s="271" t="s">
        <v>126</v>
      </c>
    </row>
    <row r="237" s="2" customFormat="1" ht="24.15" customHeight="1">
      <c r="A237" s="38"/>
      <c r="B237" s="39"/>
      <c r="C237" s="226" t="s">
        <v>275</v>
      </c>
      <c r="D237" s="226" t="s">
        <v>128</v>
      </c>
      <c r="E237" s="227" t="s">
        <v>276</v>
      </c>
      <c r="F237" s="228" t="s">
        <v>277</v>
      </c>
      <c r="G237" s="229" t="s">
        <v>192</v>
      </c>
      <c r="H237" s="230">
        <v>0.81200000000000006</v>
      </c>
      <c r="I237" s="231"/>
      <c r="J237" s="232">
        <f>ROUND(I237*H237,2)</f>
        <v>0</v>
      </c>
      <c r="K237" s="228" t="s">
        <v>132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133</v>
      </c>
      <c r="AT237" s="237" t="s">
        <v>128</v>
      </c>
      <c r="AU237" s="237" t="s">
        <v>85</v>
      </c>
      <c r="AY237" s="17" t="s">
        <v>126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133</v>
      </c>
      <c r="BM237" s="237" t="s">
        <v>278</v>
      </c>
    </row>
    <row r="238" s="13" customFormat="1">
      <c r="A238" s="13"/>
      <c r="B238" s="239"/>
      <c r="C238" s="240"/>
      <c r="D238" s="241" t="s">
        <v>135</v>
      </c>
      <c r="E238" s="242" t="s">
        <v>1</v>
      </c>
      <c r="F238" s="243" t="s">
        <v>279</v>
      </c>
      <c r="G238" s="240"/>
      <c r="H238" s="242" t="s">
        <v>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135</v>
      </c>
      <c r="AU238" s="249" t="s">
        <v>85</v>
      </c>
      <c r="AV238" s="13" t="s">
        <v>83</v>
      </c>
      <c r="AW238" s="13" t="s">
        <v>32</v>
      </c>
      <c r="AX238" s="13" t="s">
        <v>76</v>
      </c>
      <c r="AY238" s="249" t="s">
        <v>126</v>
      </c>
    </row>
    <row r="239" s="14" customFormat="1">
      <c r="A239" s="14"/>
      <c r="B239" s="250"/>
      <c r="C239" s="251"/>
      <c r="D239" s="241" t="s">
        <v>135</v>
      </c>
      <c r="E239" s="252" t="s">
        <v>1</v>
      </c>
      <c r="F239" s="253" t="s">
        <v>280</v>
      </c>
      <c r="G239" s="251"/>
      <c r="H239" s="254">
        <v>0.81200000000000006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135</v>
      </c>
      <c r="AU239" s="260" t="s">
        <v>85</v>
      </c>
      <c r="AV239" s="14" t="s">
        <v>85</v>
      </c>
      <c r="AW239" s="14" t="s">
        <v>32</v>
      </c>
      <c r="AX239" s="14" t="s">
        <v>76</v>
      </c>
      <c r="AY239" s="260" t="s">
        <v>126</v>
      </c>
    </row>
    <row r="240" s="15" customFormat="1">
      <c r="A240" s="15"/>
      <c r="B240" s="261"/>
      <c r="C240" s="262"/>
      <c r="D240" s="241" t="s">
        <v>135</v>
      </c>
      <c r="E240" s="263" t="s">
        <v>1</v>
      </c>
      <c r="F240" s="264" t="s">
        <v>137</v>
      </c>
      <c r="G240" s="262"/>
      <c r="H240" s="265">
        <v>0.81200000000000006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135</v>
      </c>
      <c r="AU240" s="271" t="s">
        <v>85</v>
      </c>
      <c r="AV240" s="15" t="s">
        <v>133</v>
      </c>
      <c r="AW240" s="15" t="s">
        <v>32</v>
      </c>
      <c r="AX240" s="15" t="s">
        <v>83</v>
      </c>
      <c r="AY240" s="271" t="s">
        <v>126</v>
      </c>
    </row>
    <row r="241" s="2" customFormat="1" ht="24.15" customHeight="1">
      <c r="A241" s="38"/>
      <c r="B241" s="39"/>
      <c r="C241" s="226" t="s">
        <v>281</v>
      </c>
      <c r="D241" s="226" t="s">
        <v>128</v>
      </c>
      <c r="E241" s="227" t="s">
        <v>282</v>
      </c>
      <c r="F241" s="228" t="s">
        <v>283</v>
      </c>
      <c r="G241" s="229" t="s">
        <v>192</v>
      </c>
      <c r="H241" s="230">
        <v>0.184</v>
      </c>
      <c r="I241" s="231"/>
      <c r="J241" s="232">
        <f>ROUND(I241*H241,2)</f>
        <v>0</v>
      </c>
      <c r="K241" s="228" t="s">
        <v>132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133</v>
      </c>
      <c r="AT241" s="237" t="s">
        <v>128</v>
      </c>
      <c r="AU241" s="237" t="s">
        <v>85</v>
      </c>
      <c r="AY241" s="17" t="s">
        <v>126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133</v>
      </c>
      <c r="BM241" s="237" t="s">
        <v>284</v>
      </c>
    </row>
    <row r="242" s="13" customFormat="1">
      <c r="A242" s="13"/>
      <c r="B242" s="239"/>
      <c r="C242" s="240"/>
      <c r="D242" s="241" t="s">
        <v>135</v>
      </c>
      <c r="E242" s="242" t="s">
        <v>1</v>
      </c>
      <c r="F242" s="243" t="s">
        <v>285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135</v>
      </c>
      <c r="AU242" s="249" t="s">
        <v>85</v>
      </c>
      <c r="AV242" s="13" t="s">
        <v>83</v>
      </c>
      <c r="AW242" s="13" t="s">
        <v>32</v>
      </c>
      <c r="AX242" s="13" t="s">
        <v>76</v>
      </c>
      <c r="AY242" s="249" t="s">
        <v>126</v>
      </c>
    </row>
    <row r="243" s="14" customFormat="1">
      <c r="A243" s="14"/>
      <c r="B243" s="250"/>
      <c r="C243" s="251"/>
      <c r="D243" s="241" t="s">
        <v>135</v>
      </c>
      <c r="E243" s="252" t="s">
        <v>1</v>
      </c>
      <c r="F243" s="253" t="s">
        <v>221</v>
      </c>
      <c r="G243" s="251"/>
      <c r="H243" s="254">
        <v>0.184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135</v>
      </c>
      <c r="AU243" s="260" t="s">
        <v>85</v>
      </c>
      <c r="AV243" s="14" t="s">
        <v>85</v>
      </c>
      <c r="AW243" s="14" t="s">
        <v>32</v>
      </c>
      <c r="AX243" s="14" t="s">
        <v>76</v>
      </c>
      <c r="AY243" s="260" t="s">
        <v>126</v>
      </c>
    </row>
    <row r="244" s="15" customFormat="1">
      <c r="A244" s="15"/>
      <c r="B244" s="261"/>
      <c r="C244" s="262"/>
      <c r="D244" s="241" t="s">
        <v>135</v>
      </c>
      <c r="E244" s="263" t="s">
        <v>1</v>
      </c>
      <c r="F244" s="264" t="s">
        <v>137</v>
      </c>
      <c r="G244" s="262"/>
      <c r="H244" s="265">
        <v>0.184</v>
      </c>
      <c r="I244" s="266"/>
      <c r="J244" s="262"/>
      <c r="K244" s="262"/>
      <c r="L244" s="267"/>
      <c r="M244" s="272"/>
      <c r="N244" s="273"/>
      <c r="O244" s="273"/>
      <c r="P244" s="273"/>
      <c r="Q244" s="273"/>
      <c r="R244" s="273"/>
      <c r="S244" s="273"/>
      <c r="T244" s="27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1" t="s">
        <v>135</v>
      </c>
      <c r="AU244" s="271" t="s">
        <v>85</v>
      </c>
      <c r="AV244" s="15" t="s">
        <v>133</v>
      </c>
      <c r="AW244" s="15" t="s">
        <v>32</v>
      </c>
      <c r="AX244" s="15" t="s">
        <v>83</v>
      </c>
      <c r="AY244" s="271" t="s">
        <v>126</v>
      </c>
    </row>
    <row r="245" s="2" customFormat="1" ht="6.96" customHeight="1">
      <c r="A245" s="38"/>
      <c r="B245" s="66"/>
      <c r="C245" s="67"/>
      <c r="D245" s="67"/>
      <c r="E245" s="67"/>
      <c r="F245" s="67"/>
      <c r="G245" s="67"/>
      <c r="H245" s="67"/>
      <c r="I245" s="67"/>
      <c r="J245" s="67"/>
      <c r="K245" s="67"/>
      <c r="L245" s="44"/>
      <c r="M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</row>
  </sheetData>
  <sheetProtection sheet="1" autoFilter="0" formatColumns="0" formatRows="0" objects="1" scenarios="1" spinCount="100000" saltValue="/oYl3Pymiev4uD0lPcvdZ4KOKIqj46BB1j4q4X0MrTkSui6o//QRhk46g5JnFl2WNCygB1yH4lOJEgOjYTIbtw==" hashValue="CvB7ia68AzZgRcSrqzuYTREzm3GCwOKJykRmTf5lYo3Eh0XJ1mbXhTOhBaBfK37DqFvZ5aNV24hO4yp2v+eB/Q==" algorithmName="SHA-512" password="CC35"/>
  <autoFilter ref="C123:K2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Chodník na pozemku p.č. 2573/156, Na Láni,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286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19. 3. 2025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ROUND((SUM(BE130:BE487)),  2)</f>
        <v>0</v>
      </c>
      <c r="G35" s="38"/>
      <c r="H35" s="38"/>
      <c r="I35" s="164">
        <v>0.20999999999999999</v>
      </c>
      <c r="J35" s="163">
        <f>ROUND(((SUM(BE130:BE487))*I35),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ROUND((SUM(BF130:BF487)),  2)</f>
        <v>0</v>
      </c>
      <c r="G36" s="38"/>
      <c r="H36" s="38"/>
      <c r="I36" s="164">
        <v>0.12</v>
      </c>
      <c r="J36" s="163">
        <f>ROUND(((SUM(BF130:BF487))*I36),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ROUND((SUM(BG130:BG487)),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ROUND((SUM(BH130:BH487)),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ROUND((SUM(BI130:BI487)),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Chodník na pozemku p.č. 2573/156, Na Láni,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</v>
      </c>
      <c r="G91" s="40"/>
      <c r="H91" s="40"/>
      <c r="I91" s="32" t="s">
        <v>22</v>
      </c>
      <c r="J91" s="79" t="str">
        <f>IF(J14="","",J14)</f>
        <v>19. 3. 2025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J131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287</v>
      </c>
      <c r="E101" s="196"/>
      <c r="F101" s="196"/>
      <c r="G101" s="196"/>
      <c r="H101" s="196"/>
      <c r="I101" s="196"/>
      <c r="J101" s="197">
        <f>J293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288</v>
      </c>
      <c r="E102" s="196"/>
      <c r="F102" s="196"/>
      <c r="G102" s="196"/>
      <c r="H102" s="196"/>
      <c r="I102" s="196"/>
      <c r="J102" s="197">
        <f>J302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289</v>
      </c>
      <c r="E103" s="196"/>
      <c r="F103" s="196"/>
      <c r="G103" s="196"/>
      <c r="H103" s="196"/>
      <c r="I103" s="196"/>
      <c r="J103" s="197">
        <f>J311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290</v>
      </c>
      <c r="E104" s="196"/>
      <c r="F104" s="196"/>
      <c r="G104" s="196"/>
      <c r="H104" s="196"/>
      <c r="I104" s="196"/>
      <c r="J104" s="197">
        <f>J316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109</v>
      </c>
      <c r="E105" s="196"/>
      <c r="F105" s="196"/>
      <c r="G105" s="196"/>
      <c r="H105" s="196"/>
      <c r="I105" s="196"/>
      <c r="J105" s="197">
        <f>J425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291</v>
      </c>
      <c r="E106" s="196"/>
      <c r="F106" s="196"/>
      <c r="G106" s="196"/>
      <c r="H106" s="196"/>
      <c r="I106" s="196"/>
      <c r="J106" s="197">
        <f>J475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8"/>
      <c r="C107" s="189"/>
      <c r="D107" s="190" t="s">
        <v>292</v>
      </c>
      <c r="E107" s="191"/>
      <c r="F107" s="191"/>
      <c r="G107" s="191"/>
      <c r="H107" s="191"/>
      <c r="I107" s="191"/>
      <c r="J107" s="192">
        <f>J478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4"/>
      <c r="C108" s="133"/>
      <c r="D108" s="195" t="s">
        <v>293</v>
      </c>
      <c r="E108" s="196"/>
      <c r="F108" s="196"/>
      <c r="G108" s="196"/>
      <c r="H108" s="196"/>
      <c r="I108" s="196"/>
      <c r="J108" s="197">
        <f>J479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3" t="str">
        <f>E7</f>
        <v>Chodník na pozemku p.č. 2573/156, Na Láni, Rychnov nad Kněžnou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98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83" t="s">
        <v>99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b - návrh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>Rychnov nad Kněžno</v>
      </c>
      <c r="G124" s="40"/>
      <c r="H124" s="40"/>
      <c r="I124" s="32" t="s">
        <v>22</v>
      </c>
      <c r="J124" s="79" t="str">
        <f>IF(J14="","",J14)</f>
        <v>19. 3. 2025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E17</f>
        <v xml:space="preserve"> </v>
      </c>
      <c r="G126" s="40"/>
      <c r="H126" s="40"/>
      <c r="I126" s="32" t="s">
        <v>30</v>
      </c>
      <c r="J126" s="36" t="str">
        <f>E23</f>
        <v>VIAPROJEKT s.r.o. HK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IF(E20="","",E20)</f>
        <v>Vyplň údaj</v>
      </c>
      <c r="G127" s="40"/>
      <c r="H127" s="40"/>
      <c r="I127" s="32" t="s">
        <v>33</v>
      </c>
      <c r="J127" s="36" t="str">
        <f>E26</f>
        <v>B.Burešová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112</v>
      </c>
      <c r="D129" s="202" t="s">
        <v>61</v>
      </c>
      <c r="E129" s="202" t="s">
        <v>57</v>
      </c>
      <c r="F129" s="202" t="s">
        <v>58</v>
      </c>
      <c r="G129" s="202" t="s">
        <v>113</v>
      </c>
      <c r="H129" s="202" t="s">
        <v>114</v>
      </c>
      <c r="I129" s="202" t="s">
        <v>115</v>
      </c>
      <c r="J129" s="202" t="s">
        <v>104</v>
      </c>
      <c r="K129" s="203" t="s">
        <v>116</v>
      </c>
      <c r="L129" s="204"/>
      <c r="M129" s="100" t="s">
        <v>1</v>
      </c>
      <c r="N129" s="101" t="s">
        <v>40</v>
      </c>
      <c r="O129" s="101" t="s">
        <v>117</v>
      </c>
      <c r="P129" s="101" t="s">
        <v>118</v>
      </c>
      <c r="Q129" s="101" t="s">
        <v>119</v>
      </c>
      <c r="R129" s="101" t="s">
        <v>120</v>
      </c>
      <c r="S129" s="101" t="s">
        <v>121</v>
      </c>
      <c r="T129" s="102" t="s">
        <v>122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123</v>
      </c>
      <c r="D130" s="40"/>
      <c r="E130" s="40"/>
      <c r="F130" s="40"/>
      <c r="G130" s="40"/>
      <c r="H130" s="40"/>
      <c r="I130" s="40"/>
      <c r="J130" s="205">
        <f>BK130</f>
        <v>0</v>
      </c>
      <c r="K130" s="40"/>
      <c r="L130" s="44"/>
      <c r="M130" s="103"/>
      <c r="N130" s="206"/>
      <c r="O130" s="104"/>
      <c r="P130" s="207">
        <f>P131+P478</f>
        <v>0</v>
      </c>
      <c r="Q130" s="104"/>
      <c r="R130" s="207">
        <f>R131+R478</f>
        <v>181.76186416000002</v>
      </c>
      <c r="S130" s="104"/>
      <c r="T130" s="208">
        <f>T131+T478</f>
        <v>0.02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106</v>
      </c>
      <c r="BK130" s="209">
        <f>BK131+BK478</f>
        <v>0</v>
      </c>
    </row>
    <row r="131" s="12" customFormat="1" ht="25.92" customHeight="1">
      <c r="A131" s="12"/>
      <c r="B131" s="210"/>
      <c r="C131" s="211"/>
      <c r="D131" s="212" t="s">
        <v>75</v>
      </c>
      <c r="E131" s="213" t="s">
        <v>124</v>
      </c>
      <c r="F131" s="213" t="s">
        <v>125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P132+P293+P302+P311+P316+P425+P475</f>
        <v>0</v>
      </c>
      <c r="Q131" s="218"/>
      <c r="R131" s="219">
        <f>R132+R293+R302+R311+R316+R425+R475</f>
        <v>180.52186416000001</v>
      </c>
      <c r="S131" s="218"/>
      <c r="T131" s="220">
        <f>T132+T293+T302+T311+T316+T425+T475</f>
        <v>0.02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83</v>
      </c>
      <c r="AT131" s="222" t="s">
        <v>75</v>
      </c>
      <c r="AU131" s="222" t="s">
        <v>76</v>
      </c>
      <c r="AY131" s="221" t="s">
        <v>126</v>
      </c>
      <c r="BK131" s="223">
        <f>BK132+BK293+BK302+BK311+BK316+BK425+BK475</f>
        <v>0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83</v>
      </c>
      <c r="F132" s="224" t="s">
        <v>127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SUM(P133:P292)</f>
        <v>0</v>
      </c>
      <c r="Q132" s="218"/>
      <c r="R132" s="219">
        <f>SUM(R133:R292)</f>
        <v>13.732071</v>
      </c>
      <c r="S132" s="218"/>
      <c r="T132" s="220">
        <f>SUM(T133:T292)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83</v>
      </c>
      <c r="AT132" s="222" t="s">
        <v>75</v>
      </c>
      <c r="AU132" s="222" t="s">
        <v>83</v>
      </c>
      <c r="AY132" s="221" t="s">
        <v>126</v>
      </c>
      <c r="BK132" s="223">
        <f>SUM(BK133:BK292)</f>
        <v>0</v>
      </c>
    </row>
    <row r="133" s="2" customFormat="1" ht="21.75" customHeight="1">
      <c r="A133" s="38"/>
      <c r="B133" s="39"/>
      <c r="C133" s="226" t="s">
        <v>83</v>
      </c>
      <c r="D133" s="226" t="s">
        <v>128</v>
      </c>
      <c r="E133" s="227" t="s">
        <v>294</v>
      </c>
      <c r="F133" s="228" t="s">
        <v>295</v>
      </c>
      <c r="G133" s="229" t="s">
        <v>167</v>
      </c>
      <c r="H133" s="230">
        <v>177</v>
      </c>
      <c r="I133" s="231"/>
      <c r="J133" s="232">
        <f>ROUND(I133*H133,2)</f>
        <v>0</v>
      </c>
      <c r="K133" s="228" t="s">
        <v>132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133</v>
      </c>
      <c r="AT133" s="237" t="s">
        <v>128</v>
      </c>
      <c r="AU133" s="237" t="s">
        <v>85</v>
      </c>
      <c r="AY133" s="17" t="s">
        <v>126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133</v>
      </c>
      <c r="BM133" s="237" t="s">
        <v>296</v>
      </c>
    </row>
    <row r="134" s="13" customFormat="1">
      <c r="A134" s="13"/>
      <c r="B134" s="239"/>
      <c r="C134" s="240"/>
      <c r="D134" s="241" t="s">
        <v>135</v>
      </c>
      <c r="E134" s="242" t="s">
        <v>1</v>
      </c>
      <c r="F134" s="243" t="s">
        <v>297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135</v>
      </c>
      <c r="AU134" s="249" t="s">
        <v>85</v>
      </c>
      <c r="AV134" s="13" t="s">
        <v>83</v>
      </c>
      <c r="AW134" s="13" t="s">
        <v>32</v>
      </c>
      <c r="AX134" s="13" t="s">
        <v>76</v>
      </c>
      <c r="AY134" s="249" t="s">
        <v>126</v>
      </c>
    </row>
    <row r="135" s="14" customFormat="1">
      <c r="A135" s="14"/>
      <c r="B135" s="250"/>
      <c r="C135" s="251"/>
      <c r="D135" s="241" t="s">
        <v>135</v>
      </c>
      <c r="E135" s="252" t="s">
        <v>1</v>
      </c>
      <c r="F135" s="253" t="s">
        <v>298</v>
      </c>
      <c r="G135" s="251"/>
      <c r="H135" s="254">
        <v>177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135</v>
      </c>
      <c r="AU135" s="260" t="s">
        <v>85</v>
      </c>
      <c r="AV135" s="14" t="s">
        <v>85</v>
      </c>
      <c r="AW135" s="14" t="s">
        <v>32</v>
      </c>
      <c r="AX135" s="14" t="s">
        <v>76</v>
      </c>
      <c r="AY135" s="260" t="s">
        <v>126</v>
      </c>
    </row>
    <row r="136" s="15" customFormat="1">
      <c r="A136" s="15"/>
      <c r="B136" s="261"/>
      <c r="C136" s="262"/>
      <c r="D136" s="241" t="s">
        <v>135</v>
      </c>
      <c r="E136" s="263" t="s">
        <v>1</v>
      </c>
      <c r="F136" s="264" t="s">
        <v>137</v>
      </c>
      <c r="G136" s="262"/>
      <c r="H136" s="265">
        <v>177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135</v>
      </c>
      <c r="AU136" s="271" t="s">
        <v>85</v>
      </c>
      <c r="AV136" s="15" t="s">
        <v>133</v>
      </c>
      <c r="AW136" s="15" t="s">
        <v>32</v>
      </c>
      <c r="AX136" s="15" t="s">
        <v>83</v>
      </c>
      <c r="AY136" s="271" t="s">
        <v>126</v>
      </c>
    </row>
    <row r="137" s="2" customFormat="1" ht="21.75" customHeight="1">
      <c r="A137" s="38"/>
      <c r="B137" s="39"/>
      <c r="C137" s="226" t="s">
        <v>85</v>
      </c>
      <c r="D137" s="226" t="s">
        <v>128</v>
      </c>
      <c r="E137" s="227" t="s">
        <v>299</v>
      </c>
      <c r="F137" s="228" t="s">
        <v>300</v>
      </c>
      <c r="G137" s="229" t="s">
        <v>167</v>
      </c>
      <c r="H137" s="230">
        <v>1</v>
      </c>
      <c r="I137" s="231"/>
      <c r="J137" s="232">
        <f>ROUND(I137*H137,2)</f>
        <v>0</v>
      </c>
      <c r="K137" s="228" t="s">
        <v>132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133</v>
      </c>
      <c r="AT137" s="237" t="s">
        <v>128</v>
      </c>
      <c r="AU137" s="237" t="s">
        <v>85</v>
      </c>
      <c r="AY137" s="17" t="s">
        <v>126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133</v>
      </c>
      <c r="BM137" s="237" t="s">
        <v>301</v>
      </c>
    </row>
    <row r="138" s="13" customFormat="1">
      <c r="A138" s="13"/>
      <c r="B138" s="239"/>
      <c r="C138" s="240"/>
      <c r="D138" s="241" t="s">
        <v>135</v>
      </c>
      <c r="E138" s="242" t="s">
        <v>1</v>
      </c>
      <c r="F138" s="243" t="s">
        <v>302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135</v>
      </c>
      <c r="AU138" s="249" t="s">
        <v>85</v>
      </c>
      <c r="AV138" s="13" t="s">
        <v>83</v>
      </c>
      <c r="AW138" s="13" t="s">
        <v>32</v>
      </c>
      <c r="AX138" s="13" t="s">
        <v>76</v>
      </c>
      <c r="AY138" s="249" t="s">
        <v>126</v>
      </c>
    </row>
    <row r="139" s="14" customFormat="1">
      <c r="A139" s="14"/>
      <c r="B139" s="250"/>
      <c r="C139" s="251"/>
      <c r="D139" s="241" t="s">
        <v>135</v>
      </c>
      <c r="E139" s="252" t="s">
        <v>1</v>
      </c>
      <c r="F139" s="253" t="s">
        <v>83</v>
      </c>
      <c r="G139" s="251"/>
      <c r="H139" s="254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135</v>
      </c>
      <c r="AU139" s="260" t="s">
        <v>85</v>
      </c>
      <c r="AV139" s="14" t="s">
        <v>85</v>
      </c>
      <c r="AW139" s="14" t="s">
        <v>32</v>
      </c>
      <c r="AX139" s="14" t="s">
        <v>76</v>
      </c>
      <c r="AY139" s="260" t="s">
        <v>126</v>
      </c>
    </row>
    <row r="140" s="15" customFormat="1">
      <c r="A140" s="15"/>
      <c r="B140" s="261"/>
      <c r="C140" s="262"/>
      <c r="D140" s="241" t="s">
        <v>135</v>
      </c>
      <c r="E140" s="263" t="s">
        <v>1</v>
      </c>
      <c r="F140" s="264" t="s">
        <v>137</v>
      </c>
      <c r="G140" s="262"/>
      <c r="H140" s="265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135</v>
      </c>
      <c r="AU140" s="271" t="s">
        <v>85</v>
      </c>
      <c r="AV140" s="15" t="s">
        <v>133</v>
      </c>
      <c r="AW140" s="15" t="s">
        <v>32</v>
      </c>
      <c r="AX140" s="15" t="s">
        <v>83</v>
      </c>
      <c r="AY140" s="271" t="s">
        <v>126</v>
      </c>
    </row>
    <row r="141" s="2" customFormat="1" ht="21.75" customHeight="1">
      <c r="A141" s="38"/>
      <c r="B141" s="39"/>
      <c r="C141" s="226" t="s">
        <v>142</v>
      </c>
      <c r="D141" s="226" t="s">
        <v>128</v>
      </c>
      <c r="E141" s="227" t="s">
        <v>299</v>
      </c>
      <c r="F141" s="228" t="s">
        <v>300</v>
      </c>
      <c r="G141" s="229" t="s">
        <v>167</v>
      </c>
      <c r="H141" s="230">
        <v>2.2679999999999998</v>
      </c>
      <c r="I141" s="231"/>
      <c r="J141" s="232">
        <f>ROUND(I141*H141,2)</f>
        <v>0</v>
      </c>
      <c r="K141" s="228" t="s">
        <v>132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133</v>
      </c>
      <c r="AT141" s="237" t="s">
        <v>128</v>
      </c>
      <c r="AU141" s="237" t="s">
        <v>85</v>
      </c>
      <c r="AY141" s="17" t="s">
        <v>126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133</v>
      </c>
      <c r="BM141" s="237" t="s">
        <v>303</v>
      </c>
    </row>
    <row r="142" s="13" customFormat="1">
      <c r="A142" s="13"/>
      <c r="B142" s="239"/>
      <c r="C142" s="240"/>
      <c r="D142" s="241" t="s">
        <v>135</v>
      </c>
      <c r="E142" s="242" t="s">
        <v>1</v>
      </c>
      <c r="F142" s="243" t="s">
        <v>304</v>
      </c>
      <c r="G142" s="240"/>
      <c r="H142" s="242" t="s">
        <v>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135</v>
      </c>
      <c r="AU142" s="249" t="s">
        <v>85</v>
      </c>
      <c r="AV142" s="13" t="s">
        <v>83</v>
      </c>
      <c r="AW142" s="13" t="s">
        <v>32</v>
      </c>
      <c r="AX142" s="13" t="s">
        <v>76</v>
      </c>
      <c r="AY142" s="249" t="s">
        <v>126</v>
      </c>
    </row>
    <row r="143" s="14" customFormat="1">
      <c r="A143" s="14"/>
      <c r="B143" s="250"/>
      <c r="C143" s="251"/>
      <c r="D143" s="241" t="s">
        <v>135</v>
      </c>
      <c r="E143" s="252" t="s">
        <v>1</v>
      </c>
      <c r="F143" s="253" t="s">
        <v>305</v>
      </c>
      <c r="G143" s="251"/>
      <c r="H143" s="254">
        <v>2.2679999999999998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135</v>
      </c>
      <c r="AU143" s="260" t="s">
        <v>85</v>
      </c>
      <c r="AV143" s="14" t="s">
        <v>85</v>
      </c>
      <c r="AW143" s="14" t="s">
        <v>32</v>
      </c>
      <c r="AX143" s="14" t="s">
        <v>76</v>
      </c>
      <c r="AY143" s="260" t="s">
        <v>126</v>
      </c>
    </row>
    <row r="144" s="15" customFormat="1">
      <c r="A144" s="15"/>
      <c r="B144" s="261"/>
      <c r="C144" s="262"/>
      <c r="D144" s="241" t="s">
        <v>135</v>
      </c>
      <c r="E144" s="263" t="s">
        <v>1</v>
      </c>
      <c r="F144" s="264" t="s">
        <v>137</v>
      </c>
      <c r="G144" s="262"/>
      <c r="H144" s="265">
        <v>2.2679999999999998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1" t="s">
        <v>135</v>
      </c>
      <c r="AU144" s="271" t="s">
        <v>85</v>
      </c>
      <c r="AV144" s="15" t="s">
        <v>133</v>
      </c>
      <c r="AW144" s="15" t="s">
        <v>32</v>
      </c>
      <c r="AX144" s="15" t="s">
        <v>83</v>
      </c>
      <c r="AY144" s="271" t="s">
        <v>126</v>
      </c>
    </row>
    <row r="145" s="2" customFormat="1" ht="21.75" customHeight="1">
      <c r="A145" s="38"/>
      <c r="B145" s="39"/>
      <c r="C145" s="226" t="s">
        <v>133</v>
      </c>
      <c r="D145" s="226" t="s">
        <v>128</v>
      </c>
      <c r="E145" s="227" t="s">
        <v>306</v>
      </c>
      <c r="F145" s="228" t="s">
        <v>307</v>
      </c>
      <c r="G145" s="229" t="s">
        <v>167</v>
      </c>
      <c r="H145" s="230">
        <v>24</v>
      </c>
      <c r="I145" s="231"/>
      <c r="J145" s="232">
        <f>ROUND(I145*H145,2)</f>
        <v>0</v>
      </c>
      <c r="K145" s="228" t="s">
        <v>132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133</v>
      </c>
      <c r="AT145" s="237" t="s">
        <v>128</v>
      </c>
      <c r="AU145" s="237" t="s">
        <v>85</v>
      </c>
      <c r="AY145" s="17" t="s">
        <v>126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133</v>
      </c>
      <c r="BM145" s="237" t="s">
        <v>308</v>
      </c>
    </row>
    <row r="146" s="13" customFormat="1">
      <c r="A146" s="13"/>
      <c r="B146" s="239"/>
      <c r="C146" s="240"/>
      <c r="D146" s="241" t="s">
        <v>135</v>
      </c>
      <c r="E146" s="242" t="s">
        <v>1</v>
      </c>
      <c r="F146" s="243" t="s">
        <v>309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135</v>
      </c>
      <c r="AU146" s="249" t="s">
        <v>85</v>
      </c>
      <c r="AV146" s="13" t="s">
        <v>83</v>
      </c>
      <c r="AW146" s="13" t="s">
        <v>32</v>
      </c>
      <c r="AX146" s="13" t="s">
        <v>76</v>
      </c>
      <c r="AY146" s="249" t="s">
        <v>126</v>
      </c>
    </row>
    <row r="147" s="14" customFormat="1">
      <c r="A147" s="14"/>
      <c r="B147" s="250"/>
      <c r="C147" s="251"/>
      <c r="D147" s="241" t="s">
        <v>135</v>
      </c>
      <c r="E147" s="252" t="s">
        <v>1</v>
      </c>
      <c r="F147" s="253" t="s">
        <v>310</v>
      </c>
      <c r="G147" s="251"/>
      <c r="H147" s="254">
        <v>24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135</v>
      </c>
      <c r="AU147" s="260" t="s">
        <v>85</v>
      </c>
      <c r="AV147" s="14" t="s">
        <v>85</v>
      </c>
      <c r="AW147" s="14" t="s">
        <v>32</v>
      </c>
      <c r="AX147" s="14" t="s">
        <v>76</v>
      </c>
      <c r="AY147" s="260" t="s">
        <v>126</v>
      </c>
    </row>
    <row r="148" s="15" customFormat="1">
      <c r="A148" s="15"/>
      <c r="B148" s="261"/>
      <c r="C148" s="262"/>
      <c r="D148" s="241" t="s">
        <v>135</v>
      </c>
      <c r="E148" s="263" t="s">
        <v>1</v>
      </c>
      <c r="F148" s="264" t="s">
        <v>137</v>
      </c>
      <c r="G148" s="262"/>
      <c r="H148" s="265">
        <v>24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135</v>
      </c>
      <c r="AU148" s="271" t="s">
        <v>85</v>
      </c>
      <c r="AV148" s="15" t="s">
        <v>133</v>
      </c>
      <c r="AW148" s="15" t="s">
        <v>32</v>
      </c>
      <c r="AX148" s="15" t="s">
        <v>83</v>
      </c>
      <c r="AY148" s="271" t="s">
        <v>126</v>
      </c>
    </row>
    <row r="149" s="2" customFormat="1" ht="21.75" customHeight="1">
      <c r="A149" s="38"/>
      <c r="B149" s="39"/>
      <c r="C149" s="226" t="s">
        <v>153</v>
      </c>
      <c r="D149" s="226" t="s">
        <v>128</v>
      </c>
      <c r="E149" s="227" t="s">
        <v>306</v>
      </c>
      <c r="F149" s="228" t="s">
        <v>307</v>
      </c>
      <c r="G149" s="229" t="s">
        <v>167</v>
      </c>
      <c r="H149" s="230">
        <v>2</v>
      </c>
      <c r="I149" s="231"/>
      <c r="J149" s="232">
        <f>ROUND(I149*H149,2)</f>
        <v>0</v>
      </c>
      <c r="K149" s="228" t="s">
        <v>132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133</v>
      </c>
      <c r="AT149" s="237" t="s">
        <v>128</v>
      </c>
      <c r="AU149" s="237" t="s">
        <v>85</v>
      </c>
      <c r="AY149" s="17" t="s">
        <v>126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133</v>
      </c>
      <c r="BM149" s="237" t="s">
        <v>311</v>
      </c>
    </row>
    <row r="150" s="13" customFormat="1">
      <c r="A150" s="13"/>
      <c r="B150" s="239"/>
      <c r="C150" s="240"/>
      <c r="D150" s="241" t="s">
        <v>135</v>
      </c>
      <c r="E150" s="242" t="s">
        <v>1</v>
      </c>
      <c r="F150" s="243" t="s">
        <v>312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135</v>
      </c>
      <c r="AU150" s="249" t="s">
        <v>85</v>
      </c>
      <c r="AV150" s="13" t="s">
        <v>83</v>
      </c>
      <c r="AW150" s="13" t="s">
        <v>32</v>
      </c>
      <c r="AX150" s="13" t="s">
        <v>76</v>
      </c>
      <c r="AY150" s="249" t="s">
        <v>126</v>
      </c>
    </row>
    <row r="151" s="14" customFormat="1">
      <c r="A151" s="14"/>
      <c r="B151" s="250"/>
      <c r="C151" s="251"/>
      <c r="D151" s="241" t="s">
        <v>135</v>
      </c>
      <c r="E151" s="252" t="s">
        <v>1</v>
      </c>
      <c r="F151" s="253" t="s">
        <v>313</v>
      </c>
      <c r="G151" s="251"/>
      <c r="H151" s="254">
        <v>2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135</v>
      </c>
      <c r="AU151" s="260" t="s">
        <v>85</v>
      </c>
      <c r="AV151" s="14" t="s">
        <v>85</v>
      </c>
      <c r="AW151" s="14" t="s">
        <v>32</v>
      </c>
      <c r="AX151" s="14" t="s">
        <v>76</v>
      </c>
      <c r="AY151" s="260" t="s">
        <v>126</v>
      </c>
    </row>
    <row r="152" s="15" customFormat="1">
      <c r="A152" s="15"/>
      <c r="B152" s="261"/>
      <c r="C152" s="262"/>
      <c r="D152" s="241" t="s">
        <v>135</v>
      </c>
      <c r="E152" s="263" t="s">
        <v>1</v>
      </c>
      <c r="F152" s="264" t="s">
        <v>137</v>
      </c>
      <c r="G152" s="262"/>
      <c r="H152" s="265">
        <v>2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1" t="s">
        <v>135</v>
      </c>
      <c r="AU152" s="271" t="s">
        <v>85</v>
      </c>
      <c r="AV152" s="15" t="s">
        <v>133</v>
      </c>
      <c r="AW152" s="15" t="s">
        <v>32</v>
      </c>
      <c r="AX152" s="15" t="s">
        <v>83</v>
      </c>
      <c r="AY152" s="271" t="s">
        <v>126</v>
      </c>
    </row>
    <row r="153" s="2" customFormat="1" ht="16.5" customHeight="1">
      <c r="A153" s="38"/>
      <c r="B153" s="39"/>
      <c r="C153" s="226" t="s">
        <v>158</v>
      </c>
      <c r="D153" s="226" t="s">
        <v>128</v>
      </c>
      <c r="E153" s="227" t="s">
        <v>314</v>
      </c>
      <c r="F153" s="228" t="s">
        <v>315</v>
      </c>
      <c r="G153" s="229" t="s">
        <v>167</v>
      </c>
      <c r="H153" s="230">
        <v>17.699999999999999</v>
      </c>
      <c r="I153" s="231"/>
      <c r="J153" s="232">
        <f>ROUND(I153*H153,2)</f>
        <v>0</v>
      </c>
      <c r="K153" s="228" t="s">
        <v>132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133</v>
      </c>
      <c r="AT153" s="237" t="s">
        <v>128</v>
      </c>
      <c r="AU153" s="237" t="s">
        <v>85</v>
      </c>
      <c r="AY153" s="17" t="s">
        <v>126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133</v>
      </c>
      <c r="BM153" s="237" t="s">
        <v>316</v>
      </c>
    </row>
    <row r="154" s="13" customFormat="1">
      <c r="A154" s="13"/>
      <c r="B154" s="239"/>
      <c r="C154" s="240"/>
      <c r="D154" s="241" t="s">
        <v>135</v>
      </c>
      <c r="E154" s="242" t="s">
        <v>1</v>
      </c>
      <c r="F154" s="243" t="s">
        <v>317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135</v>
      </c>
      <c r="AU154" s="249" t="s">
        <v>85</v>
      </c>
      <c r="AV154" s="13" t="s">
        <v>83</v>
      </c>
      <c r="AW154" s="13" t="s">
        <v>32</v>
      </c>
      <c r="AX154" s="13" t="s">
        <v>76</v>
      </c>
      <c r="AY154" s="249" t="s">
        <v>126</v>
      </c>
    </row>
    <row r="155" s="14" customFormat="1">
      <c r="A155" s="14"/>
      <c r="B155" s="250"/>
      <c r="C155" s="251"/>
      <c r="D155" s="241" t="s">
        <v>135</v>
      </c>
      <c r="E155" s="252" t="s">
        <v>1</v>
      </c>
      <c r="F155" s="253" t="s">
        <v>318</v>
      </c>
      <c r="G155" s="251"/>
      <c r="H155" s="254">
        <v>17.699999999999999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135</v>
      </c>
      <c r="AU155" s="260" t="s">
        <v>85</v>
      </c>
      <c r="AV155" s="14" t="s">
        <v>85</v>
      </c>
      <c r="AW155" s="14" t="s">
        <v>32</v>
      </c>
      <c r="AX155" s="14" t="s">
        <v>76</v>
      </c>
      <c r="AY155" s="260" t="s">
        <v>126</v>
      </c>
    </row>
    <row r="156" s="15" customFormat="1">
      <c r="A156" s="15"/>
      <c r="B156" s="261"/>
      <c r="C156" s="262"/>
      <c r="D156" s="241" t="s">
        <v>135</v>
      </c>
      <c r="E156" s="263" t="s">
        <v>1</v>
      </c>
      <c r="F156" s="264" t="s">
        <v>137</v>
      </c>
      <c r="G156" s="262"/>
      <c r="H156" s="265">
        <v>17.699999999999999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1" t="s">
        <v>135</v>
      </c>
      <c r="AU156" s="271" t="s">
        <v>85</v>
      </c>
      <c r="AV156" s="15" t="s">
        <v>133</v>
      </c>
      <c r="AW156" s="15" t="s">
        <v>32</v>
      </c>
      <c r="AX156" s="15" t="s">
        <v>83</v>
      </c>
      <c r="AY156" s="271" t="s">
        <v>126</v>
      </c>
    </row>
    <row r="157" s="2" customFormat="1" ht="16.5" customHeight="1">
      <c r="A157" s="38"/>
      <c r="B157" s="39"/>
      <c r="C157" s="226" t="s">
        <v>164</v>
      </c>
      <c r="D157" s="226" t="s">
        <v>128</v>
      </c>
      <c r="E157" s="227" t="s">
        <v>314</v>
      </c>
      <c r="F157" s="228" t="s">
        <v>315</v>
      </c>
      <c r="G157" s="229" t="s">
        <v>167</v>
      </c>
      <c r="H157" s="230">
        <v>1</v>
      </c>
      <c r="I157" s="231"/>
      <c r="J157" s="232">
        <f>ROUND(I157*H157,2)</f>
        <v>0</v>
      </c>
      <c r="K157" s="228" t="s">
        <v>132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133</v>
      </c>
      <c r="AT157" s="237" t="s">
        <v>128</v>
      </c>
      <c r="AU157" s="237" t="s">
        <v>85</v>
      </c>
      <c r="AY157" s="17" t="s">
        <v>126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133</v>
      </c>
      <c r="BM157" s="237" t="s">
        <v>319</v>
      </c>
    </row>
    <row r="158" s="13" customFormat="1">
      <c r="A158" s="13"/>
      <c r="B158" s="239"/>
      <c r="C158" s="240"/>
      <c r="D158" s="241" t="s">
        <v>135</v>
      </c>
      <c r="E158" s="242" t="s">
        <v>1</v>
      </c>
      <c r="F158" s="243" t="s">
        <v>302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135</v>
      </c>
      <c r="AU158" s="249" t="s">
        <v>85</v>
      </c>
      <c r="AV158" s="13" t="s">
        <v>83</v>
      </c>
      <c r="AW158" s="13" t="s">
        <v>32</v>
      </c>
      <c r="AX158" s="13" t="s">
        <v>76</v>
      </c>
      <c r="AY158" s="249" t="s">
        <v>126</v>
      </c>
    </row>
    <row r="159" s="14" customFormat="1">
      <c r="A159" s="14"/>
      <c r="B159" s="250"/>
      <c r="C159" s="251"/>
      <c r="D159" s="241" t="s">
        <v>135</v>
      </c>
      <c r="E159" s="252" t="s">
        <v>1</v>
      </c>
      <c r="F159" s="253" t="s">
        <v>83</v>
      </c>
      <c r="G159" s="251"/>
      <c r="H159" s="254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135</v>
      </c>
      <c r="AU159" s="260" t="s">
        <v>85</v>
      </c>
      <c r="AV159" s="14" t="s">
        <v>85</v>
      </c>
      <c r="AW159" s="14" t="s">
        <v>32</v>
      </c>
      <c r="AX159" s="14" t="s">
        <v>76</v>
      </c>
      <c r="AY159" s="260" t="s">
        <v>126</v>
      </c>
    </row>
    <row r="160" s="15" customFormat="1">
      <c r="A160" s="15"/>
      <c r="B160" s="261"/>
      <c r="C160" s="262"/>
      <c r="D160" s="241" t="s">
        <v>135</v>
      </c>
      <c r="E160" s="263" t="s">
        <v>1</v>
      </c>
      <c r="F160" s="264" t="s">
        <v>137</v>
      </c>
      <c r="G160" s="262"/>
      <c r="H160" s="265">
        <v>1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1" t="s">
        <v>135</v>
      </c>
      <c r="AU160" s="271" t="s">
        <v>85</v>
      </c>
      <c r="AV160" s="15" t="s">
        <v>133</v>
      </c>
      <c r="AW160" s="15" t="s">
        <v>32</v>
      </c>
      <c r="AX160" s="15" t="s">
        <v>83</v>
      </c>
      <c r="AY160" s="271" t="s">
        <v>126</v>
      </c>
    </row>
    <row r="161" s="2" customFormat="1" ht="16.5" customHeight="1">
      <c r="A161" s="38"/>
      <c r="B161" s="39"/>
      <c r="C161" s="226" t="s">
        <v>171</v>
      </c>
      <c r="D161" s="226" t="s">
        <v>128</v>
      </c>
      <c r="E161" s="227" t="s">
        <v>314</v>
      </c>
      <c r="F161" s="228" t="s">
        <v>315</v>
      </c>
      <c r="G161" s="229" t="s">
        <v>167</v>
      </c>
      <c r="H161" s="230">
        <v>24</v>
      </c>
      <c r="I161" s="231"/>
      <c r="J161" s="232">
        <f>ROUND(I161*H161,2)</f>
        <v>0</v>
      </c>
      <c r="K161" s="228" t="s">
        <v>132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133</v>
      </c>
      <c r="AT161" s="237" t="s">
        <v>128</v>
      </c>
      <c r="AU161" s="237" t="s">
        <v>85</v>
      </c>
      <c r="AY161" s="17" t="s">
        <v>126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133</v>
      </c>
      <c r="BM161" s="237" t="s">
        <v>320</v>
      </c>
    </row>
    <row r="162" s="13" customFormat="1">
      <c r="A162" s="13"/>
      <c r="B162" s="239"/>
      <c r="C162" s="240"/>
      <c r="D162" s="241" t="s">
        <v>135</v>
      </c>
      <c r="E162" s="242" t="s">
        <v>1</v>
      </c>
      <c r="F162" s="243" t="s">
        <v>321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135</v>
      </c>
      <c r="AU162" s="249" t="s">
        <v>85</v>
      </c>
      <c r="AV162" s="13" t="s">
        <v>83</v>
      </c>
      <c r="AW162" s="13" t="s">
        <v>32</v>
      </c>
      <c r="AX162" s="13" t="s">
        <v>76</v>
      </c>
      <c r="AY162" s="249" t="s">
        <v>126</v>
      </c>
    </row>
    <row r="163" s="14" customFormat="1">
      <c r="A163" s="14"/>
      <c r="B163" s="250"/>
      <c r="C163" s="251"/>
      <c r="D163" s="241" t="s">
        <v>135</v>
      </c>
      <c r="E163" s="252" t="s">
        <v>1</v>
      </c>
      <c r="F163" s="253" t="s">
        <v>310</v>
      </c>
      <c r="G163" s="251"/>
      <c r="H163" s="254">
        <v>24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135</v>
      </c>
      <c r="AU163" s="260" t="s">
        <v>85</v>
      </c>
      <c r="AV163" s="14" t="s">
        <v>85</v>
      </c>
      <c r="AW163" s="14" t="s">
        <v>32</v>
      </c>
      <c r="AX163" s="14" t="s">
        <v>76</v>
      </c>
      <c r="AY163" s="260" t="s">
        <v>126</v>
      </c>
    </row>
    <row r="164" s="15" customFormat="1">
      <c r="A164" s="15"/>
      <c r="B164" s="261"/>
      <c r="C164" s="262"/>
      <c r="D164" s="241" t="s">
        <v>135</v>
      </c>
      <c r="E164" s="263" t="s">
        <v>1</v>
      </c>
      <c r="F164" s="264" t="s">
        <v>137</v>
      </c>
      <c r="G164" s="262"/>
      <c r="H164" s="265">
        <v>24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1" t="s">
        <v>135</v>
      </c>
      <c r="AU164" s="271" t="s">
        <v>85</v>
      </c>
      <c r="AV164" s="15" t="s">
        <v>133</v>
      </c>
      <c r="AW164" s="15" t="s">
        <v>32</v>
      </c>
      <c r="AX164" s="15" t="s">
        <v>83</v>
      </c>
      <c r="AY164" s="271" t="s">
        <v>126</v>
      </c>
    </row>
    <row r="165" s="2" customFormat="1" ht="16.5" customHeight="1">
      <c r="A165" s="38"/>
      <c r="B165" s="39"/>
      <c r="C165" s="226" t="s">
        <v>177</v>
      </c>
      <c r="D165" s="226" t="s">
        <v>128</v>
      </c>
      <c r="E165" s="227" t="s">
        <v>314</v>
      </c>
      <c r="F165" s="228" t="s">
        <v>315</v>
      </c>
      <c r="G165" s="229" t="s">
        <v>167</v>
      </c>
      <c r="H165" s="230">
        <v>0.22700000000000001</v>
      </c>
      <c r="I165" s="231"/>
      <c r="J165" s="232">
        <f>ROUND(I165*H165,2)</f>
        <v>0</v>
      </c>
      <c r="K165" s="228" t="s">
        <v>132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133</v>
      </c>
      <c r="AT165" s="237" t="s">
        <v>128</v>
      </c>
      <c r="AU165" s="237" t="s">
        <v>85</v>
      </c>
      <c r="AY165" s="17" t="s">
        <v>126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133</v>
      </c>
      <c r="BM165" s="237" t="s">
        <v>322</v>
      </c>
    </row>
    <row r="166" s="13" customFormat="1">
      <c r="A166" s="13"/>
      <c r="B166" s="239"/>
      <c r="C166" s="240"/>
      <c r="D166" s="241" t="s">
        <v>135</v>
      </c>
      <c r="E166" s="242" t="s">
        <v>1</v>
      </c>
      <c r="F166" s="243" t="s">
        <v>323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135</v>
      </c>
      <c r="AU166" s="249" t="s">
        <v>85</v>
      </c>
      <c r="AV166" s="13" t="s">
        <v>83</v>
      </c>
      <c r="AW166" s="13" t="s">
        <v>32</v>
      </c>
      <c r="AX166" s="13" t="s">
        <v>76</v>
      </c>
      <c r="AY166" s="249" t="s">
        <v>126</v>
      </c>
    </row>
    <row r="167" s="14" customFormat="1">
      <c r="A167" s="14"/>
      <c r="B167" s="250"/>
      <c r="C167" s="251"/>
      <c r="D167" s="241" t="s">
        <v>135</v>
      </c>
      <c r="E167" s="252" t="s">
        <v>1</v>
      </c>
      <c r="F167" s="253" t="s">
        <v>324</v>
      </c>
      <c r="G167" s="251"/>
      <c r="H167" s="254">
        <v>0.22700000000000001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135</v>
      </c>
      <c r="AU167" s="260" t="s">
        <v>85</v>
      </c>
      <c r="AV167" s="14" t="s">
        <v>85</v>
      </c>
      <c r="AW167" s="14" t="s">
        <v>32</v>
      </c>
      <c r="AX167" s="14" t="s">
        <v>76</v>
      </c>
      <c r="AY167" s="260" t="s">
        <v>126</v>
      </c>
    </row>
    <row r="168" s="15" customFormat="1">
      <c r="A168" s="15"/>
      <c r="B168" s="261"/>
      <c r="C168" s="262"/>
      <c r="D168" s="241" t="s">
        <v>135</v>
      </c>
      <c r="E168" s="263" t="s">
        <v>1</v>
      </c>
      <c r="F168" s="264" t="s">
        <v>137</v>
      </c>
      <c r="G168" s="262"/>
      <c r="H168" s="265">
        <v>0.22700000000000001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1" t="s">
        <v>135</v>
      </c>
      <c r="AU168" s="271" t="s">
        <v>85</v>
      </c>
      <c r="AV168" s="15" t="s">
        <v>133</v>
      </c>
      <c r="AW168" s="15" t="s">
        <v>32</v>
      </c>
      <c r="AX168" s="15" t="s">
        <v>83</v>
      </c>
      <c r="AY168" s="271" t="s">
        <v>126</v>
      </c>
    </row>
    <row r="169" s="2" customFormat="1" ht="16.5" customHeight="1">
      <c r="A169" s="38"/>
      <c r="B169" s="39"/>
      <c r="C169" s="226" t="s">
        <v>183</v>
      </c>
      <c r="D169" s="226" t="s">
        <v>128</v>
      </c>
      <c r="E169" s="227" t="s">
        <v>314</v>
      </c>
      <c r="F169" s="228" t="s">
        <v>315</v>
      </c>
      <c r="G169" s="229" t="s">
        <v>167</v>
      </c>
      <c r="H169" s="230">
        <v>0.20000000000000001</v>
      </c>
      <c r="I169" s="231"/>
      <c r="J169" s="232">
        <f>ROUND(I169*H169,2)</f>
        <v>0</v>
      </c>
      <c r="K169" s="228" t="s">
        <v>132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133</v>
      </c>
      <c r="AT169" s="237" t="s">
        <v>128</v>
      </c>
      <c r="AU169" s="237" t="s">
        <v>85</v>
      </c>
      <c r="AY169" s="17" t="s">
        <v>126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133</v>
      </c>
      <c r="BM169" s="237" t="s">
        <v>325</v>
      </c>
    </row>
    <row r="170" s="13" customFormat="1">
      <c r="A170" s="13"/>
      <c r="B170" s="239"/>
      <c r="C170" s="240"/>
      <c r="D170" s="241" t="s">
        <v>135</v>
      </c>
      <c r="E170" s="242" t="s">
        <v>1</v>
      </c>
      <c r="F170" s="243" t="s">
        <v>326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135</v>
      </c>
      <c r="AU170" s="249" t="s">
        <v>85</v>
      </c>
      <c r="AV170" s="13" t="s">
        <v>83</v>
      </c>
      <c r="AW170" s="13" t="s">
        <v>32</v>
      </c>
      <c r="AX170" s="13" t="s">
        <v>76</v>
      </c>
      <c r="AY170" s="249" t="s">
        <v>126</v>
      </c>
    </row>
    <row r="171" s="14" customFormat="1">
      <c r="A171" s="14"/>
      <c r="B171" s="250"/>
      <c r="C171" s="251"/>
      <c r="D171" s="241" t="s">
        <v>135</v>
      </c>
      <c r="E171" s="252" t="s">
        <v>1</v>
      </c>
      <c r="F171" s="253" t="s">
        <v>327</v>
      </c>
      <c r="G171" s="251"/>
      <c r="H171" s="254">
        <v>0.20000000000000001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135</v>
      </c>
      <c r="AU171" s="260" t="s">
        <v>85</v>
      </c>
      <c r="AV171" s="14" t="s">
        <v>85</v>
      </c>
      <c r="AW171" s="14" t="s">
        <v>32</v>
      </c>
      <c r="AX171" s="14" t="s">
        <v>76</v>
      </c>
      <c r="AY171" s="260" t="s">
        <v>126</v>
      </c>
    </row>
    <row r="172" s="15" customFormat="1">
      <c r="A172" s="15"/>
      <c r="B172" s="261"/>
      <c r="C172" s="262"/>
      <c r="D172" s="241" t="s">
        <v>135</v>
      </c>
      <c r="E172" s="263" t="s">
        <v>1</v>
      </c>
      <c r="F172" s="264" t="s">
        <v>137</v>
      </c>
      <c r="G172" s="262"/>
      <c r="H172" s="265">
        <v>0.20000000000000001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1" t="s">
        <v>135</v>
      </c>
      <c r="AU172" s="271" t="s">
        <v>85</v>
      </c>
      <c r="AV172" s="15" t="s">
        <v>133</v>
      </c>
      <c r="AW172" s="15" t="s">
        <v>32</v>
      </c>
      <c r="AX172" s="15" t="s">
        <v>83</v>
      </c>
      <c r="AY172" s="271" t="s">
        <v>126</v>
      </c>
    </row>
    <row r="173" s="2" customFormat="1" ht="21.75" customHeight="1">
      <c r="A173" s="38"/>
      <c r="B173" s="39"/>
      <c r="C173" s="226" t="s">
        <v>189</v>
      </c>
      <c r="D173" s="226" t="s">
        <v>128</v>
      </c>
      <c r="E173" s="227" t="s">
        <v>165</v>
      </c>
      <c r="F173" s="228" t="s">
        <v>166</v>
      </c>
      <c r="G173" s="229" t="s">
        <v>167</v>
      </c>
      <c r="H173" s="230">
        <v>17.699999999999999</v>
      </c>
      <c r="I173" s="231"/>
      <c r="J173" s="232">
        <f>ROUND(I173*H173,2)</f>
        <v>0</v>
      </c>
      <c r="K173" s="228" t="s">
        <v>132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133</v>
      </c>
      <c r="AT173" s="237" t="s">
        <v>128</v>
      </c>
      <c r="AU173" s="237" t="s">
        <v>85</v>
      </c>
      <c r="AY173" s="17" t="s">
        <v>126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133</v>
      </c>
      <c r="BM173" s="237" t="s">
        <v>328</v>
      </c>
    </row>
    <row r="174" s="13" customFormat="1">
      <c r="A174" s="13"/>
      <c r="B174" s="239"/>
      <c r="C174" s="240"/>
      <c r="D174" s="241" t="s">
        <v>135</v>
      </c>
      <c r="E174" s="242" t="s">
        <v>1</v>
      </c>
      <c r="F174" s="243" t="s">
        <v>329</v>
      </c>
      <c r="G174" s="240"/>
      <c r="H174" s="242" t="s">
        <v>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135</v>
      </c>
      <c r="AU174" s="249" t="s">
        <v>85</v>
      </c>
      <c r="AV174" s="13" t="s">
        <v>83</v>
      </c>
      <c r="AW174" s="13" t="s">
        <v>32</v>
      </c>
      <c r="AX174" s="13" t="s">
        <v>76</v>
      </c>
      <c r="AY174" s="249" t="s">
        <v>126</v>
      </c>
    </row>
    <row r="175" s="14" customFormat="1">
      <c r="A175" s="14"/>
      <c r="B175" s="250"/>
      <c r="C175" s="251"/>
      <c r="D175" s="241" t="s">
        <v>135</v>
      </c>
      <c r="E175" s="252" t="s">
        <v>1</v>
      </c>
      <c r="F175" s="253" t="s">
        <v>170</v>
      </c>
      <c r="G175" s="251"/>
      <c r="H175" s="254">
        <v>17.699999999999999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135</v>
      </c>
      <c r="AU175" s="260" t="s">
        <v>85</v>
      </c>
      <c r="AV175" s="14" t="s">
        <v>85</v>
      </c>
      <c r="AW175" s="14" t="s">
        <v>32</v>
      </c>
      <c r="AX175" s="14" t="s">
        <v>76</v>
      </c>
      <c r="AY175" s="260" t="s">
        <v>126</v>
      </c>
    </row>
    <row r="176" s="15" customFormat="1">
      <c r="A176" s="15"/>
      <c r="B176" s="261"/>
      <c r="C176" s="262"/>
      <c r="D176" s="241" t="s">
        <v>135</v>
      </c>
      <c r="E176" s="263" t="s">
        <v>1</v>
      </c>
      <c r="F176" s="264" t="s">
        <v>137</v>
      </c>
      <c r="G176" s="262"/>
      <c r="H176" s="265">
        <v>17.699999999999999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1" t="s">
        <v>135</v>
      </c>
      <c r="AU176" s="271" t="s">
        <v>85</v>
      </c>
      <c r="AV176" s="15" t="s">
        <v>133</v>
      </c>
      <c r="AW176" s="15" t="s">
        <v>32</v>
      </c>
      <c r="AX176" s="15" t="s">
        <v>83</v>
      </c>
      <c r="AY176" s="271" t="s">
        <v>126</v>
      </c>
    </row>
    <row r="177" s="2" customFormat="1" ht="21.75" customHeight="1">
      <c r="A177" s="38"/>
      <c r="B177" s="39"/>
      <c r="C177" s="226" t="s">
        <v>8</v>
      </c>
      <c r="D177" s="226" t="s">
        <v>128</v>
      </c>
      <c r="E177" s="227" t="s">
        <v>172</v>
      </c>
      <c r="F177" s="228" t="s">
        <v>173</v>
      </c>
      <c r="G177" s="229" t="s">
        <v>167</v>
      </c>
      <c r="H177" s="230">
        <v>177</v>
      </c>
      <c r="I177" s="231"/>
      <c r="J177" s="232">
        <f>ROUND(I177*H177,2)</f>
        <v>0</v>
      </c>
      <c r="K177" s="228" t="s">
        <v>132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133</v>
      </c>
      <c r="AT177" s="237" t="s">
        <v>128</v>
      </c>
      <c r="AU177" s="237" t="s">
        <v>85</v>
      </c>
      <c r="AY177" s="17" t="s">
        <v>126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133</v>
      </c>
      <c r="BM177" s="237" t="s">
        <v>330</v>
      </c>
    </row>
    <row r="178" s="13" customFormat="1">
      <c r="A178" s="13"/>
      <c r="B178" s="239"/>
      <c r="C178" s="240"/>
      <c r="D178" s="241" t="s">
        <v>135</v>
      </c>
      <c r="E178" s="242" t="s">
        <v>1</v>
      </c>
      <c r="F178" s="243" t="s">
        <v>331</v>
      </c>
      <c r="G178" s="240"/>
      <c r="H178" s="242" t="s">
        <v>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135</v>
      </c>
      <c r="AU178" s="249" t="s">
        <v>85</v>
      </c>
      <c r="AV178" s="13" t="s">
        <v>83</v>
      </c>
      <c r="AW178" s="13" t="s">
        <v>32</v>
      </c>
      <c r="AX178" s="13" t="s">
        <v>76</v>
      </c>
      <c r="AY178" s="249" t="s">
        <v>126</v>
      </c>
    </row>
    <row r="179" s="14" customFormat="1">
      <c r="A179" s="14"/>
      <c r="B179" s="250"/>
      <c r="C179" s="251"/>
      <c r="D179" s="241" t="s">
        <v>135</v>
      </c>
      <c r="E179" s="252" t="s">
        <v>1</v>
      </c>
      <c r="F179" s="253" t="s">
        <v>298</v>
      </c>
      <c r="G179" s="251"/>
      <c r="H179" s="254">
        <v>177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135</v>
      </c>
      <c r="AU179" s="260" t="s">
        <v>85</v>
      </c>
      <c r="AV179" s="14" t="s">
        <v>85</v>
      </c>
      <c r="AW179" s="14" t="s">
        <v>32</v>
      </c>
      <c r="AX179" s="14" t="s">
        <v>76</v>
      </c>
      <c r="AY179" s="260" t="s">
        <v>126</v>
      </c>
    </row>
    <row r="180" s="15" customFormat="1">
      <c r="A180" s="15"/>
      <c r="B180" s="261"/>
      <c r="C180" s="262"/>
      <c r="D180" s="241" t="s">
        <v>135</v>
      </c>
      <c r="E180" s="263" t="s">
        <v>1</v>
      </c>
      <c r="F180" s="264" t="s">
        <v>137</v>
      </c>
      <c r="G180" s="262"/>
      <c r="H180" s="265">
        <v>177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1" t="s">
        <v>135</v>
      </c>
      <c r="AU180" s="271" t="s">
        <v>85</v>
      </c>
      <c r="AV180" s="15" t="s">
        <v>133</v>
      </c>
      <c r="AW180" s="15" t="s">
        <v>32</v>
      </c>
      <c r="AX180" s="15" t="s">
        <v>83</v>
      </c>
      <c r="AY180" s="271" t="s">
        <v>126</v>
      </c>
    </row>
    <row r="181" s="2" customFormat="1" ht="21.75" customHeight="1">
      <c r="A181" s="38"/>
      <c r="B181" s="39"/>
      <c r="C181" s="226" t="s">
        <v>199</v>
      </c>
      <c r="D181" s="226" t="s">
        <v>128</v>
      </c>
      <c r="E181" s="227" t="s">
        <v>172</v>
      </c>
      <c r="F181" s="228" t="s">
        <v>173</v>
      </c>
      <c r="G181" s="229" t="s">
        <v>167</v>
      </c>
      <c r="H181" s="230">
        <v>8.4640000000000004</v>
      </c>
      <c r="I181" s="231"/>
      <c r="J181" s="232">
        <f>ROUND(I181*H181,2)</f>
        <v>0</v>
      </c>
      <c r="K181" s="228" t="s">
        <v>132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133</v>
      </c>
      <c r="AT181" s="237" t="s">
        <v>128</v>
      </c>
      <c r="AU181" s="237" t="s">
        <v>85</v>
      </c>
      <c r="AY181" s="17" t="s">
        <v>126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133</v>
      </c>
      <c r="BM181" s="237" t="s">
        <v>332</v>
      </c>
    </row>
    <row r="182" s="13" customFormat="1">
      <c r="A182" s="13"/>
      <c r="B182" s="239"/>
      <c r="C182" s="240"/>
      <c r="D182" s="241" t="s">
        <v>135</v>
      </c>
      <c r="E182" s="242" t="s">
        <v>1</v>
      </c>
      <c r="F182" s="243" t="s">
        <v>333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135</v>
      </c>
      <c r="AU182" s="249" t="s">
        <v>85</v>
      </c>
      <c r="AV182" s="13" t="s">
        <v>83</v>
      </c>
      <c r="AW182" s="13" t="s">
        <v>32</v>
      </c>
      <c r="AX182" s="13" t="s">
        <v>76</v>
      </c>
      <c r="AY182" s="249" t="s">
        <v>126</v>
      </c>
    </row>
    <row r="183" s="14" customFormat="1">
      <c r="A183" s="14"/>
      <c r="B183" s="250"/>
      <c r="C183" s="251"/>
      <c r="D183" s="241" t="s">
        <v>135</v>
      </c>
      <c r="E183" s="252" t="s">
        <v>1</v>
      </c>
      <c r="F183" s="253" t="s">
        <v>334</v>
      </c>
      <c r="G183" s="251"/>
      <c r="H183" s="254">
        <v>8.4640000000000004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135</v>
      </c>
      <c r="AU183" s="260" t="s">
        <v>85</v>
      </c>
      <c r="AV183" s="14" t="s">
        <v>85</v>
      </c>
      <c r="AW183" s="14" t="s">
        <v>32</v>
      </c>
      <c r="AX183" s="14" t="s">
        <v>76</v>
      </c>
      <c r="AY183" s="260" t="s">
        <v>126</v>
      </c>
    </row>
    <row r="184" s="15" customFormat="1">
      <c r="A184" s="15"/>
      <c r="B184" s="261"/>
      <c r="C184" s="262"/>
      <c r="D184" s="241" t="s">
        <v>135</v>
      </c>
      <c r="E184" s="263" t="s">
        <v>1</v>
      </c>
      <c r="F184" s="264" t="s">
        <v>137</v>
      </c>
      <c r="G184" s="262"/>
      <c r="H184" s="265">
        <v>8.4640000000000004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135</v>
      </c>
      <c r="AU184" s="271" t="s">
        <v>85</v>
      </c>
      <c r="AV184" s="15" t="s">
        <v>133</v>
      </c>
      <c r="AW184" s="15" t="s">
        <v>32</v>
      </c>
      <c r="AX184" s="15" t="s">
        <v>83</v>
      </c>
      <c r="AY184" s="271" t="s">
        <v>126</v>
      </c>
    </row>
    <row r="185" s="2" customFormat="1" ht="21.75" customHeight="1">
      <c r="A185" s="38"/>
      <c r="B185" s="39"/>
      <c r="C185" s="226" t="s">
        <v>204</v>
      </c>
      <c r="D185" s="226" t="s">
        <v>128</v>
      </c>
      <c r="E185" s="227" t="s">
        <v>172</v>
      </c>
      <c r="F185" s="228" t="s">
        <v>173</v>
      </c>
      <c r="G185" s="229" t="s">
        <v>167</v>
      </c>
      <c r="H185" s="230">
        <v>2</v>
      </c>
      <c r="I185" s="231"/>
      <c r="J185" s="232">
        <f>ROUND(I185*H185,2)</f>
        <v>0</v>
      </c>
      <c r="K185" s="228" t="s">
        <v>132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133</v>
      </c>
      <c r="AT185" s="237" t="s">
        <v>128</v>
      </c>
      <c r="AU185" s="237" t="s">
        <v>85</v>
      </c>
      <c r="AY185" s="17" t="s">
        <v>126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133</v>
      </c>
      <c r="BM185" s="237" t="s">
        <v>335</v>
      </c>
    </row>
    <row r="186" s="13" customFormat="1">
      <c r="A186" s="13"/>
      <c r="B186" s="239"/>
      <c r="C186" s="240"/>
      <c r="D186" s="241" t="s">
        <v>135</v>
      </c>
      <c r="E186" s="242" t="s">
        <v>1</v>
      </c>
      <c r="F186" s="243" t="s">
        <v>336</v>
      </c>
      <c r="G186" s="240"/>
      <c r="H186" s="242" t="s">
        <v>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135</v>
      </c>
      <c r="AU186" s="249" t="s">
        <v>85</v>
      </c>
      <c r="AV186" s="13" t="s">
        <v>83</v>
      </c>
      <c r="AW186" s="13" t="s">
        <v>32</v>
      </c>
      <c r="AX186" s="13" t="s">
        <v>76</v>
      </c>
      <c r="AY186" s="249" t="s">
        <v>126</v>
      </c>
    </row>
    <row r="187" s="14" customFormat="1">
      <c r="A187" s="14"/>
      <c r="B187" s="250"/>
      <c r="C187" s="251"/>
      <c r="D187" s="241" t="s">
        <v>135</v>
      </c>
      <c r="E187" s="252" t="s">
        <v>1</v>
      </c>
      <c r="F187" s="253" t="s">
        <v>313</v>
      </c>
      <c r="G187" s="251"/>
      <c r="H187" s="254">
        <v>2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135</v>
      </c>
      <c r="AU187" s="260" t="s">
        <v>85</v>
      </c>
      <c r="AV187" s="14" t="s">
        <v>85</v>
      </c>
      <c r="AW187" s="14" t="s">
        <v>32</v>
      </c>
      <c r="AX187" s="14" t="s">
        <v>76</v>
      </c>
      <c r="AY187" s="260" t="s">
        <v>126</v>
      </c>
    </row>
    <row r="188" s="15" customFormat="1">
      <c r="A188" s="15"/>
      <c r="B188" s="261"/>
      <c r="C188" s="262"/>
      <c r="D188" s="241" t="s">
        <v>135</v>
      </c>
      <c r="E188" s="263" t="s">
        <v>1</v>
      </c>
      <c r="F188" s="264" t="s">
        <v>137</v>
      </c>
      <c r="G188" s="262"/>
      <c r="H188" s="265">
        <v>2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1" t="s">
        <v>135</v>
      </c>
      <c r="AU188" s="271" t="s">
        <v>85</v>
      </c>
      <c r="AV188" s="15" t="s">
        <v>133</v>
      </c>
      <c r="AW188" s="15" t="s">
        <v>32</v>
      </c>
      <c r="AX188" s="15" t="s">
        <v>83</v>
      </c>
      <c r="AY188" s="271" t="s">
        <v>126</v>
      </c>
    </row>
    <row r="189" s="2" customFormat="1" ht="21.75" customHeight="1">
      <c r="A189" s="38"/>
      <c r="B189" s="39"/>
      <c r="C189" s="226" t="s">
        <v>208</v>
      </c>
      <c r="D189" s="226" t="s">
        <v>128</v>
      </c>
      <c r="E189" s="227" t="s">
        <v>172</v>
      </c>
      <c r="F189" s="228" t="s">
        <v>173</v>
      </c>
      <c r="G189" s="229" t="s">
        <v>167</v>
      </c>
      <c r="H189" s="230">
        <v>2.2679999999999998</v>
      </c>
      <c r="I189" s="231"/>
      <c r="J189" s="232">
        <f>ROUND(I189*H189,2)</f>
        <v>0</v>
      </c>
      <c r="K189" s="228" t="s">
        <v>132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133</v>
      </c>
      <c r="AT189" s="237" t="s">
        <v>128</v>
      </c>
      <c r="AU189" s="237" t="s">
        <v>85</v>
      </c>
      <c r="AY189" s="17" t="s">
        <v>126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133</v>
      </c>
      <c r="BM189" s="237" t="s">
        <v>337</v>
      </c>
    </row>
    <row r="190" s="13" customFormat="1">
      <c r="A190" s="13"/>
      <c r="B190" s="239"/>
      <c r="C190" s="240"/>
      <c r="D190" s="241" t="s">
        <v>135</v>
      </c>
      <c r="E190" s="242" t="s">
        <v>1</v>
      </c>
      <c r="F190" s="243" t="s">
        <v>304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135</v>
      </c>
      <c r="AU190" s="249" t="s">
        <v>85</v>
      </c>
      <c r="AV190" s="13" t="s">
        <v>83</v>
      </c>
      <c r="AW190" s="13" t="s">
        <v>32</v>
      </c>
      <c r="AX190" s="13" t="s">
        <v>76</v>
      </c>
      <c r="AY190" s="249" t="s">
        <v>126</v>
      </c>
    </row>
    <row r="191" s="14" customFormat="1">
      <c r="A191" s="14"/>
      <c r="B191" s="250"/>
      <c r="C191" s="251"/>
      <c r="D191" s="241" t="s">
        <v>135</v>
      </c>
      <c r="E191" s="252" t="s">
        <v>1</v>
      </c>
      <c r="F191" s="253" t="s">
        <v>305</v>
      </c>
      <c r="G191" s="251"/>
      <c r="H191" s="254">
        <v>2.2679999999999998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135</v>
      </c>
      <c r="AU191" s="260" t="s">
        <v>85</v>
      </c>
      <c r="AV191" s="14" t="s">
        <v>85</v>
      </c>
      <c r="AW191" s="14" t="s">
        <v>32</v>
      </c>
      <c r="AX191" s="14" t="s">
        <v>76</v>
      </c>
      <c r="AY191" s="260" t="s">
        <v>126</v>
      </c>
    </row>
    <row r="192" s="15" customFormat="1">
      <c r="A192" s="15"/>
      <c r="B192" s="261"/>
      <c r="C192" s="262"/>
      <c r="D192" s="241" t="s">
        <v>135</v>
      </c>
      <c r="E192" s="263" t="s">
        <v>1</v>
      </c>
      <c r="F192" s="264" t="s">
        <v>137</v>
      </c>
      <c r="G192" s="262"/>
      <c r="H192" s="265">
        <v>2.2679999999999998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1" t="s">
        <v>135</v>
      </c>
      <c r="AU192" s="271" t="s">
        <v>85</v>
      </c>
      <c r="AV192" s="15" t="s">
        <v>133</v>
      </c>
      <c r="AW192" s="15" t="s">
        <v>32</v>
      </c>
      <c r="AX192" s="15" t="s">
        <v>83</v>
      </c>
      <c r="AY192" s="271" t="s">
        <v>126</v>
      </c>
    </row>
    <row r="193" s="2" customFormat="1" ht="24.15" customHeight="1">
      <c r="A193" s="38"/>
      <c r="B193" s="39"/>
      <c r="C193" s="226" t="s">
        <v>216</v>
      </c>
      <c r="D193" s="226" t="s">
        <v>128</v>
      </c>
      <c r="E193" s="227" t="s">
        <v>178</v>
      </c>
      <c r="F193" s="228" t="s">
        <v>179</v>
      </c>
      <c r="G193" s="229" t="s">
        <v>167</v>
      </c>
      <c r="H193" s="230">
        <v>885</v>
      </c>
      <c r="I193" s="231"/>
      <c r="J193" s="232">
        <f>ROUND(I193*H193,2)</f>
        <v>0</v>
      </c>
      <c r="K193" s="228" t="s">
        <v>132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133</v>
      </c>
      <c r="AT193" s="237" t="s">
        <v>128</v>
      </c>
      <c r="AU193" s="237" t="s">
        <v>85</v>
      </c>
      <c r="AY193" s="17" t="s">
        <v>126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133</v>
      </c>
      <c r="BM193" s="237" t="s">
        <v>338</v>
      </c>
    </row>
    <row r="194" s="13" customFormat="1">
      <c r="A194" s="13"/>
      <c r="B194" s="239"/>
      <c r="C194" s="240"/>
      <c r="D194" s="241" t="s">
        <v>135</v>
      </c>
      <c r="E194" s="242" t="s">
        <v>1</v>
      </c>
      <c r="F194" s="243" t="s">
        <v>339</v>
      </c>
      <c r="G194" s="240"/>
      <c r="H194" s="242" t="s">
        <v>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135</v>
      </c>
      <c r="AU194" s="249" t="s">
        <v>85</v>
      </c>
      <c r="AV194" s="13" t="s">
        <v>83</v>
      </c>
      <c r="AW194" s="13" t="s">
        <v>32</v>
      </c>
      <c r="AX194" s="13" t="s">
        <v>76</v>
      </c>
      <c r="AY194" s="249" t="s">
        <v>126</v>
      </c>
    </row>
    <row r="195" s="14" customFormat="1">
      <c r="A195" s="14"/>
      <c r="B195" s="250"/>
      <c r="C195" s="251"/>
      <c r="D195" s="241" t="s">
        <v>135</v>
      </c>
      <c r="E195" s="252" t="s">
        <v>1</v>
      </c>
      <c r="F195" s="253" t="s">
        <v>340</v>
      </c>
      <c r="G195" s="251"/>
      <c r="H195" s="254">
        <v>885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135</v>
      </c>
      <c r="AU195" s="260" t="s">
        <v>85</v>
      </c>
      <c r="AV195" s="14" t="s">
        <v>85</v>
      </c>
      <c r="AW195" s="14" t="s">
        <v>32</v>
      </c>
      <c r="AX195" s="14" t="s">
        <v>76</v>
      </c>
      <c r="AY195" s="260" t="s">
        <v>126</v>
      </c>
    </row>
    <row r="196" s="15" customFormat="1">
      <c r="A196" s="15"/>
      <c r="B196" s="261"/>
      <c r="C196" s="262"/>
      <c r="D196" s="241" t="s">
        <v>135</v>
      </c>
      <c r="E196" s="263" t="s">
        <v>1</v>
      </c>
      <c r="F196" s="264" t="s">
        <v>137</v>
      </c>
      <c r="G196" s="262"/>
      <c r="H196" s="265">
        <v>885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1" t="s">
        <v>135</v>
      </c>
      <c r="AU196" s="271" t="s">
        <v>85</v>
      </c>
      <c r="AV196" s="15" t="s">
        <v>133</v>
      </c>
      <c r="AW196" s="15" t="s">
        <v>32</v>
      </c>
      <c r="AX196" s="15" t="s">
        <v>83</v>
      </c>
      <c r="AY196" s="271" t="s">
        <v>126</v>
      </c>
    </row>
    <row r="197" s="2" customFormat="1" ht="24.15" customHeight="1">
      <c r="A197" s="38"/>
      <c r="B197" s="39"/>
      <c r="C197" s="226" t="s">
        <v>222</v>
      </c>
      <c r="D197" s="226" t="s">
        <v>128</v>
      </c>
      <c r="E197" s="227" t="s">
        <v>178</v>
      </c>
      <c r="F197" s="228" t="s">
        <v>179</v>
      </c>
      <c r="G197" s="229" t="s">
        <v>167</v>
      </c>
      <c r="H197" s="230">
        <v>42.32</v>
      </c>
      <c r="I197" s="231"/>
      <c r="J197" s="232">
        <f>ROUND(I197*H197,2)</f>
        <v>0</v>
      </c>
      <c r="K197" s="228" t="s">
        <v>132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133</v>
      </c>
      <c r="AT197" s="237" t="s">
        <v>128</v>
      </c>
      <c r="AU197" s="237" t="s">
        <v>85</v>
      </c>
      <c r="AY197" s="17" t="s">
        <v>126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133</v>
      </c>
      <c r="BM197" s="237" t="s">
        <v>341</v>
      </c>
    </row>
    <row r="198" s="13" customFormat="1">
      <c r="A198" s="13"/>
      <c r="B198" s="239"/>
      <c r="C198" s="240"/>
      <c r="D198" s="241" t="s">
        <v>135</v>
      </c>
      <c r="E198" s="242" t="s">
        <v>1</v>
      </c>
      <c r="F198" s="243" t="s">
        <v>342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135</v>
      </c>
      <c r="AU198" s="249" t="s">
        <v>85</v>
      </c>
      <c r="AV198" s="13" t="s">
        <v>83</v>
      </c>
      <c r="AW198" s="13" t="s">
        <v>32</v>
      </c>
      <c r="AX198" s="13" t="s">
        <v>76</v>
      </c>
      <c r="AY198" s="249" t="s">
        <v>126</v>
      </c>
    </row>
    <row r="199" s="14" customFormat="1">
      <c r="A199" s="14"/>
      <c r="B199" s="250"/>
      <c r="C199" s="251"/>
      <c r="D199" s="241" t="s">
        <v>135</v>
      </c>
      <c r="E199" s="252" t="s">
        <v>1</v>
      </c>
      <c r="F199" s="253" t="s">
        <v>343</v>
      </c>
      <c r="G199" s="251"/>
      <c r="H199" s="254">
        <v>42.32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135</v>
      </c>
      <c r="AU199" s="260" t="s">
        <v>85</v>
      </c>
      <c r="AV199" s="14" t="s">
        <v>85</v>
      </c>
      <c r="AW199" s="14" t="s">
        <v>32</v>
      </c>
      <c r="AX199" s="14" t="s">
        <v>76</v>
      </c>
      <c r="AY199" s="260" t="s">
        <v>126</v>
      </c>
    </row>
    <row r="200" s="15" customFormat="1">
      <c r="A200" s="15"/>
      <c r="B200" s="261"/>
      <c r="C200" s="262"/>
      <c r="D200" s="241" t="s">
        <v>135</v>
      </c>
      <c r="E200" s="263" t="s">
        <v>1</v>
      </c>
      <c r="F200" s="264" t="s">
        <v>137</v>
      </c>
      <c r="G200" s="262"/>
      <c r="H200" s="265">
        <v>42.32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1" t="s">
        <v>135</v>
      </c>
      <c r="AU200" s="271" t="s">
        <v>85</v>
      </c>
      <c r="AV200" s="15" t="s">
        <v>133</v>
      </c>
      <c r="AW200" s="15" t="s">
        <v>32</v>
      </c>
      <c r="AX200" s="15" t="s">
        <v>83</v>
      </c>
      <c r="AY200" s="271" t="s">
        <v>126</v>
      </c>
    </row>
    <row r="201" s="2" customFormat="1" ht="24.15" customHeight="1">
      <c r="A201" s="38"/>
      <c r="B201" s="39"/>
      <c r="C201" s="226" t="s">
        <v>226</v>
      </c>
      <c r="D201" s="226" t="s">
        <v>128</v>
      </c>
      <c r="E201" s="227" t="s">
        <v>178</v>
      </c>
      <c r="F201" s="228" t="s">
        <v>179</v>
      </c>
      <c r="G201" s="229" t="s">
        <v>167</v>
      </c>
      <c r="H201" s="230">
        <v>11.34</v>
      </c>
      <c r="I201" s="231"/>
      <c r="J201" s="232">
        <f>ROUND(I201*H201,2)</f>
        <v>0</v>
      </c>
      <c r="K201" s="228" t="s">
        <v>132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133</v>
      </c>
      <c r="AT201" s="237" t="s">
        <v>128</v>
      </c>
      <c r="AU201" s="237" t="s">
        <v>85</v>
      </c>
      <c r="AY201" s="17" t="s">
        <v>126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133</v>
      </c>
      <c r="BM201" s="237" t="s">
        <v>344</v>
      </c>
    </row>
    <row r="202" s="13" customFormat="1">
      <c r="A202" s="13"/>
      <c r="B202" s="239"/>
      <c r="C202" s="240"/>
      <c r="D202" s="241" t="s">
        <v>135</v>
      </c>
      <c r="E202" s="242" t="s">
        <v>1</v>
      </c>
      <c r="F202" s="243" t="s">
        <v>345</v>
      </c>
      <c r="G202" s="240"/>
      <c r="H202" s="242" t="s">
        <v>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135</v>
      </c>
      <c r="AU202" s="249" t="s">
        <v>85</v>
      </c>
      <c r="AV202" s="13" t="s">
        <v>83</v>
      </c>
      <c r="AW202" s="13" t="s">
        <v>32</v>
      </c>
      <c r="AX202" s="13" t="s">
        <v>76</v>
      </c>
      <c r="AY202" s="249" t="s">
        <v>126</v>
      </c>
    </row>
    <row r="203" s="14" customFormat="1">
      <c r="A203" s="14"/>
      <c r="B203" s="250"/>
      <c r="C203" s="251"/>
      <c r="D203" s="241" t="s">
        <v>135</v>
      </c>
      <c r="E203" s="252" t="s">
        <v>1</v>
      </c>
      <c r="F203" s="253" t="s">
        <v>346</v>
      </c>
      <c r="G203" s="251"/>
      <c r="H203" s="254">
        <v>11.34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135</v>
      </c>
      <c r="AU203" s="260" t="s">
        <v>85</v>
      </c>
      <c r="AV203" s="14" t="s">
        <v>85</v>
      </c>
      <c r="AW203" s="14" t="s">
        <v>32</v>
      </c>
      <c r="AX203" s="14" t="s">
        <v>76</v>
      </c>
      <c r="AY203" s="260" t="s">
        <v>126</v>
      </c>
    </row>
    <row r="204" s="15" customFormat="1">
      <c r="A204" s="15"/>
      <c r="B204" s="261"/>
      <c r="C204" s="262"/>
      <c r="D204" s="241" t="s">
        <v>135</v>
      </c>
      <c r="E204" s="263" t="s">
        <v>1</v>
      </c>
      <c r="F204" s="264" t="s">
        <v>137</v>
      </c>
      <c r="G204" s="262"/>
      <c r="H204" s="265">
        <v>11.34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1" t="s">
        <v>135</v>
      </c>
      <c r="AU204" s="271" t="s">
        <v>85</v>
      </c>
      <c r="AV204" s="15" t="s">
        <v>133</v>
      </c>
      <c r="AW204" s="15" t="s">
        <v>32</v>
      </c>
      <c r="AX204" s="15" t="s">
        <v>83</v>
      </c>
      <c r="AY204" s="271" t="s">
        <v>126</v>
      </c>
    </row>
    <row r="205" s="2" customFormat="1" ht="24.15" customHeight="1">
      <c r="A205" s="38"/>
      <c r="B205" s="39"/>
      <c r="C205" s="226" t="s">
        <v>232</v>
      </c>
      <c r="D205" s="226" t="s">
        <v>128</v>
      </c>
      <c r="E205" s="227" t="s">
        <v>178</v>
      </c>
      <c r="F205" s="228" t="s">
        <v>179</v>
      </c>
      <c r="G205" s="229" t="s">
        <v>167</v>
      </c>
      <c r="H205" s="230">
        <v>10</v>
      </c>
      <c r="I205" s="231"/>
      <c r="J205" s="232">
        <f>ROUND(I205*H205,2)</f>
        <v>0</v>
      </c>
      <c r="K205" s="228" t="s">
        <v>132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133</v>
      </c>
      <c r="AT205" s="237" t="s">
        <v>128</v>
      </c>
      <c r="AU205" s="237" t="s">
        <v>85</v>
      </c>
      <c r="AY205" s="17" t="s">
        <v>126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133</v>
      </c>
      <c r="BM205" s="237" t="s">
        <v>347</v>
      </c>
    </row>
    <row r="206" s="13" customFormat="1">
      <c r="A206" s="13"/>
      <c r="B206" s="239"/>
      <c r="C206" s="240"/>
      <c r="D206" s="241" t="s">
        <v>135</v>
      </c>
      <c r="E206" s="242" t="s">
        <v>1</v>
      </c>
      <c r="F206" s="243" t="s">
        <v>348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135</v>
      </c>
      <c r="AU206" s="249" t="s">
        <v>85</v>
      </c>
      <c r="AV206" s="13" t="s">
        <v>83</v>
      </c>
      <c r="AW206" s="13" t="s">
        <v>32</v>
      </c>
      <c r="AX206" s="13" t="s">
        <v>76</v>
      </c>
      <c r="AY206" s="249" t="s">
        <v>126</v>
      </c>
    </row>
    <row r="207" s="14" customFormat="1">
      <c r="A207" s="14"/>
      <c r="B207" s="250"/>
      <c r="C207" s="251"/>
      <c r="D207" s="241" t="s">
        <v>135</v>
      </c>
      <c r="E207" s="252" t="s">
        <v>1</v>
      </c>
      <c r="F207" s="253" t="s">
        <v>349</v>
      </c>
      <c r="G207" s="251"/>
      <c r="H207" s="254">
        <v>10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135</v>
      </c>
      <c r="AU207" s="260" t="s">
        <v>85</v>
      </c>
      <c r="AV207" s="14" t="s">
        <v>85</v>
      </c>
      <c r="AW207" s="14" t="s">
        <v>32</v>
      </c>
      <c r="AX207" s="14" t="s">
        <v>76</v>
      </c>
      <c r="AY207" s="260" t="s">
        <v>126</v>
      </c>
    </row>
    <row r="208" s="15" customFormat="1">
      <c r="A208" s="15"/>
      <c r="B208" s="261"/>
      <c r="C208" s="262"/>
      <c r="D208" s="241" t="s">
        <v>135</v>
      </c>
      <c r="E208" s="263" t="s">
        <v>1</v>
      </c>
      <c r="F208" s="264" t="s">
        <v>137</v>
      </c>
      <c r="G208" s="262"/>
      <c r="H208" s="265">
        <v>10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1" t="s">
        <v>135</v>
      </c>
      <c r="AU208" s="271" t="s">
        <v>85</v>
      </c>
      <c r="AV208" s="15" t="s">
        <v>133</v>
      </c>
      <c r="AW208" s="15" t="s">
        <v>32</v>
      </c>
      <c r="AX208" s="15" t="s">
        <v>83</v>
      </c>
      <c r="AY208" s="271" t="s">
        <v>126</v>
      </c>
    </row>
    <row r="209" s="2" customFormat="1" ht="16.5" customHeight="1">
      <c r="A209" s="38"/>
      <c r="B209" s="39"/>
      <c r="C209" s="226" t="s">
        <v>236</v>
      </c>
      <c r="D209" s="226" t="s">
        <v>128</v>
      </c>
      <c r="E209" s="227" t="s">
        <v>184</v>
      </c>
      <c r="F209" s="228" t="s">
        <v>185</v>
      </c>
      <c r="G209" s="229" t="s">
        <v>167</v>
      </c>
      <c r="H209" s="230">
        <v>17.699999999999999</v>
      </c>
      <c r="I209" s="231"/>
      <c r="J209" s="232">
        <f>ROUND(I209*H209,2)</f>
        <v>0</v>
      </c>
      <c r="K209" s="228" t="s">
        <v>132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133</v>
      </c>
      <c r="AT209" s="237" t="s">
        <v>128</v>
      </c>
      <c r="AU209" s="237" t="s">
        <v>85</v>
      </c>
      <c r="AY209" s="17" t="s">
        <v>126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133</v>
      </c>
      <c r="BM209" s="237" t="s">
        <v>350</v>
      </c>
    </row>
    <row r="210" s="13" customFormat="1">
      <c r="A210" s="13"/>
      <c r="B210" s="239"/>
      <c r="C210" s="240"/>
      <c r="D210" s="241" t="s">
        <v>135</v>
      </c>
      <c r="E210" s="242" t="s">
        <v>1</v>
      </c>
      <c r="F210" s="243" t="s">
        <v>351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135</v>
      </c>
      <c r="AU210" s="249" t="s">
        <v>85</v>
      </c>
      <c r="AV210" s="13" t="s">
        <v>83</v>
      </c>
      <c r="AW210" s="13" t="s">
        <v>32</v>
      </c>
      <c r="AX210" s="13" t="s">
        <v>76</v>
      </c>
      <c r="AY210" s="249" t="s">
        <v>126</v>
      </c>
    </row>
    <row r="211" s="14" customFormat="1">
      <c r="A211" s="14"/>
      <c r="B211" s="250"/>
      <c r="C211" s="251"/>
      <c r="D211" s="241" t="s">
        <v>135</v>
      </c>
      <c r="E211" s="252" t="s">
        <v>1</v>
      </c>
      <c r="F211" s="253" t="s">
        <v>352</v>
      </c>
      <c r="G211" s="251"/>
      <c r="H211" s="254">
        <v>17.699999999999999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135</v>
      </c>
      <c r="AU211" s="260" t="s">
        <v>85</v>
      </c>
      <c r="AV211" s="14" t="s">
        <v>85</v>
      </c>
      <c r="AW211" s="14" t="s">
        <v>32</v>
      </c>
      <c r="AX211" s="14" t="s">
        <v>76</v>
      </c>
      <c r="AY211" s="260" t="s">
        <v>126</v>
      </c>
    </row>
    <row r="212" s="15" customFormat="1">
      <c r="A212" s="15"/>
      <c r="B212" s="261"/>
      <c r="C212" s="262"/>
      <c r="D212" s="241" t="s">
        <v>135</v>
      </c>
      <c r="E212" s="263" t="s">
        <v>1</v>
      </c>
      <c r="F212" s="264" t="s">
        <v>137</v>
      </c>
      <c r="G212" s="262"/>
      <c r="H212" s="265">
        <v>17.699999999999999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1" t="s">
        <v>135</v>
      </c>
      <c r="AU212" s="271" t="s">
        <v>85</v>
      </c>
      <c r="AV212" s="15" t="s">
        <v>133</v>
      </c>
      <c r="AW212" s="15" t="s">
        <v>32</v>
      </c>
      <c r="AX212" s="15" t="s">
        <v>83</v>
      </c>
      <c r="AY212" s="271" t="s">
        <v>126</v>
      </c>
    </row>
    <row r="213" s="2" customFormat="1" ht="16.5" customHeight="1">
      <c r="A213" s="38"/>
      <c r="B213" s="39"/>
      <c r="C213" s="226" t="s">
        <v>7</v>
      </c>
      <c r="D213" s="226" t="s">
        <v>128</v>
      </c>
      <c r="E213" s="227" t="s">
        <v>353</v>
      </c>
      <c r="F213" s="228" t="s">
        <v>265</v>
      </c>
      <c r="G213" s="229" t="s">
        <v>192</v>
      </c>
      <c r="H213" s="230">
        <v>95.579999999999998</v>
      </c>
      <c r="I213" s="231"/>
      <c r="J213" s="232">
        <f>ROUND(I213*H213,2)</f>
        <v>0</v>
      </c>
      <c r="K213" s="228" t="s">
        <v>132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133</v>
      </c>
      <c r="AT213" s="237" t="s">
        <v>128</v>
      </c>
      <c r="AU213" s="237" t="s">
        <v>85</v>
      </c>
      <c r="AY213" s="17" t="s">
        <v>126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133</v>
      </c>
      <c r="BM213" s="237" t="s">
        <v>354</v>
      </c>
    </row>
    <row r="214" s="13" customFormat="1">
      <c r="A214" s="13"/>
      <c r="B214" s="239"/>
      <c r="C214" s="240"/>
      <c r="D214" s="241" t="s">
        <v>135</v>
      </c>
      <c r="E214" s="242" t="s">
        <v>1</v>
      </c>
      <c r="F214" s="243" t="s">
        <v>355</v>
      </c>
      <c r="G214" s="240"/>
      <c r="H214" s="242" t="s">
        <v>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135</v>
      </c>
      <c r="AU214" s="249" t="s">
        <v>85</v>
      </c>
      <c r="AV214" s="13" t="s">
        <v>83</v>
      </c>
      <c r="AW214" s="13" t="s">
        <v>32</v>
      </c>
      <c r="AX214" s="13" t="s">
        <v>76</v>
      </c>
      <c r="AY214" s="249" t="s">
        <v>126</v>
      </c>
    </row>
    <row r="215" s="14" customFormat="1">
      <c r="A215" s="14"/>
      <c r="B215" s="250"/>
      <c r="C215" s="251"/>
      <c r="D215" s="241" t="s">
        <v>135</v>
      </c>
      <c r="E215" s="252" t="s">
        <v>1</v>
      </c>
      <c r="F215" s="253" t="s">
        <v>356</v>
      </c>
      <c r="G215" s="251"/>
      <c r="H215" s="254">
        <v>95.579999999999998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135</v>
      </c>
      <c r="AU215" s="260" t="s">
        <v>85</v>
      </c>
      <c r="AV215" s="14" t="s">
        <v>85</v>
      </c>
      <c r="AW215" s="14" t="s">
        <v>32</v>
      </c>
      <c r="AX215" s="14" t="s">
        <v>76</v>
      </c>
      <c r="AY215" s="260" t="s">
        <v>126</v>
      </c>
    </row>
    <row r="216" s="15" customFormat="1">
      <c r="A216" s="15"/>
      <c r="B216" s="261"/>
      <c r="C216" s="262"/>
      <c r="D216" s="241" t="s">
        <v>135</v>
      </c>
      <c r="E216" s="263" t="s">
        <v>1</v>
      </c>
      <c r="F216" s="264" t="s">
        <v>137</v>
      </c>
      <c r="G216" s="262"/>
      <c r="H216" s="265">
        <v>95.579999999999998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1" t="s">
        <v>135</v>
      </c>
      <c r="AU216" s="271" t="s">
        <v>85</v>
      </c>
      <c r="AV216" s="15" t="s">
        <v>133</v>
      </c>
      <c r="AW216" s="15" t="s">
        <v>32</v>
      </c>
      <c r="AX216" s="15" t="s">
        <v>83</v>
      </c>
      <c r="AY216" s="271" t="s">
        <v>126</v>
      </c>
    </row>
    <row r="217" s="2" customFormat="1" ht="16.5" customHeight="1">
      <c r="A217" s="38"/>
      <c r="B217" s="39"/>
      <c r="C217" s="226" t="s">
        <v>247</v>
      </c>
      <c r="D217" s="226" t="s">
        <v>128</v>
      </c>
      <c r="E217" s="227" t="s">
        <v>353</v>
      </c>
      <c r="F217" s="228" t="s">
        <v>265</v>
      </c>
      <c r="G217" s="229" t="s">
        <v>192</v>
      </c>
      <c r="H217" s="230">
        <v>4.5709999999999997</v>
      </c>
      <c r="I217" s="231"/>
      <c r="J217" s="232">
        <f>ROUND(I217*H217,2)</f>
        <v>0</v>
      </c>
      <c r="K217" s="228" t="s">
        <v>132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133</v>
      </c>
      <c r="AT217" s="237" t="s">
        <v>128</v>
      </c>
      <c r="AU217" s="237" t="s">
        <v>85</v>
      </c>
      <c r="AY217" s="17" t="s">
        <v>126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133</v>
      </c>
      <c r="BM217" s="237" t="s">
        <v>357</v>
      </c>
    </row>
    <row r="218" s="13" customFormat="1">
      <c r="A218" s="13"/>
      <c r="B218" s="239"/>
      <c r="C218" s="240"/>
      <c r="D218" s="241" t="s">
        <v>135</v>
      </c>
      <c r="E218" s="242" t="s">
        <v>1</v>
      </c>
      <c r="F218" s="243" t="s">
        <v>358</v>
      </c>
      <c r="G218" s="240"/>
      <c r="H218" s="242" t="s">
        <v>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135</v>
      </c>
      <c r="AU218" s="249" t="s">
        <v>85</v>
      </c>
      <c r="AV218" s="13" t="s">
        <v>83</v>
      </c>
      <c r="AW218" s="13" t="s">
        <v>32</v>
      </c>
      <c r="AX218" s="13" t="s">
        <v>76</v>
      </c>
      <c r="AY218" s="249" t="s">
        <v>126</v>
      </c>
    </row>
    <row r="219" s="14" customFormat="1">
      <c r="A219" s="14"/>
      <c r="B219" s="250"/>
      <c r="C219" s="251"/>
      <c r="D219" s="241" t="s">
        <v>135</v>
      </c>
      <c r="E219" s="252" t="s">
        <v>1</v>
      </c>
      <c r="F219" s="253" t="s">
        <v>359</v>
      </c>
      <c r="G219" s="251"/>
      <c r="H219" s="254">
        <v>4.5709999999999997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135</v>
      </c>
      <c r="AU219" s="260" t="s">
        <v>85</v>
      </c>
      <c r="AV219" s="14" t="s">
        <v>85</v>
      </c>
      <c r="AW219" s="14" t="s">
        <v>32</v>
      </c>
      <c r="AX219" s="14" t="s">
        <v>76</v>
      </c>
      <c r="AY219" s="260" t="s">
        <v>126</v>
      </c>
    </row>
    <row r="220" s="15" customFormat="1">
      <c r="A220" s="15"/>
      <c r="B220" s="261"/>
      <c r="C220" s="262"/>
      <c r="D220" s="241" t="s">
        <v>135</v>
      </c>
      <c r="E220" s="263" t="s">
        <v>1</v>
      </c>
      <c r="F220" s="264" t="s">
        <v>137</v>
      </c>
      <c r="G220" s="262"/>
      <c r="H220" s="265">
        <v>4.5709999999999997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135</v>
      </c>
      <c r="AU220" s="271" t="s">
        <v>85</v>
      </c>
      <c r="AV220" s="15" t="s">
        <v>133</v>
      </c>
      <c r="AW220" s="15" t="s">
        <v>32</v>
      </c>
      <c r="AX220" s="15" t="s">
        <v>83</v>
      </c>
      <c r="AY220" s="271" t="s">
        <v>126</v>
      </c>
    </row>
    <row r="221" s="2" customFormat="1" ht="16.5" customHeight="1">
      <c r="A221" s="38"/>
      <c r="B221" s="39"/>
      <c r="C221" s="226" t="s">
        <v>251</v>
      </c>
      <c r="D221" s="226" t="s">
        <v>128</v>
      </c>
      <c r="E221" s="227" t="s">
        <v>353</v>
      </c>
      <c r="F221" s="228" t="s">
        <v>265</v>
      </c>
      <c r="G221" s="229" t="s">
        <v>192</v>
      </c>
      <c r="H221" s="230">
        <v>1.2250000000000001</v>
      </c>
      <c r="I221" s="231"/>
      <c r="J221" s="232">
        <f>ROUND(I221*H221,2)</f>
        <v>0</v>
      </c>
      <c r="K221" s="228" t="s">
        <v>132</v>
      </c>
      <c r="L221" s="44"/>
      <c r="M221" s="233" t="s">
        <v>1</v>
      </c>
      <c r="N221" s="234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133</v>
      </c>
      <c r="AT221" s="237" t="s">
        <v>128</v>
      </c>
      <c r="AU221" s="237" t="s">
        <v>85</v>
      </c>
      <c r="AY221" s="17" t="s">
        <v>126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133</v>
      </c>
      <c r="BM221" s="237" t="s">
        <v>360</v>
      </c>
    </row>
    <row r="222" s="13" customFormat="1">
      <c r="A222" s="13"/>
      <c r="B222" s="239"/>
      <c r="C222" s="240"/>
      <c r="D222" s="241" t="s">
        <v>135</v>
      </c>
      <c r="E222" s="242" t="s">
        <v>1</v>
      </c>
      <c r="F222" s="243" t="s">
        <v>361</v>
      </c>
      <c r="G222" s="240"/>
      <c r="H222" s="242" t="s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135</v>
      </c>
      <c r="AU222" s="249" t="s">
        <v>85</v>
      </c>
      <c r="AV222" s="13" t="s">
        <v>83</v>
      </c>
      <c r="AW222" s="13" t="s">
        <v>32</v>
      </c>
      <c r="AX222" s="13" t="s">
        <v>76</v>
      </c>
      <c r="AY222" s="249" t="s">
        <v>126</v>
      </c>
    </row>
    <row r="223" s="14" customFormat="1">
      <c r="A223" s="14"/>
      <c r="B223" s="250"/>
      <c r="C223" s="251"/>
      <c r="D223" s="241" t="s">
        <v>135</v>
      </c>
      <c r="E223" s="252" t="s">
        <v>1</v>
      </c>
      <c r="F223" s="253" t="s">
        <v>362</v>
      </c>
      <c r="G223" s="251"/>
      <c r="H223" s="254">
        <v>1.2250000000000001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135</v>
      </c>
      <c r="AU223" s="260" t="s">
        <v>85</v>
      </c>
      <c r="AV223" s="14" t="s">
        <v>85</v>
      </c>
      <c r="AW223" s="14" t="s">
        <v>32</v>
      </c>
      <c r="AX223" s="14" t="s">
        <v>76</v>
      </c>
      <c r="AY223" s="260" t="s">
        <v>126</v>
      </c>
    </row>
    <row r="224" s="15" customFormat="1">
      <c r="A224" s="15"/>
      <c r="B224" s="261"/>
      <c r="C224" s="262"/>
      <c r="D224" s="241" t="s">
        <v>135</v>
      </c>
      <c r="E224" s="263" t="s">
        <v>1</v>
      </c>
      <c r="F224" s="264" t="s">
        <v>137</v>
      </c>
      <c r="G224" s="262"/>
      <c r="H224" s="265">
        <v>1.2250000000000001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1" t="s">
        <v>135</v>
      </c>
      <c r="AU224" s="271" t="s">
        <v>85</v>
      </c>
      <c r="AV224" s="15" t="s">
        <v>133</v>
      </c>
      <c r="AW224" s="15" t="s">
        <v>32</v>
      </c>
      <c r="AX224" s="15" t="s">
        <v>83</v>
      </c>
      <c r="AY224" s="271" t="s">
        <v>126</v>
      </c>
    </row>
    <row r="225" s="2" customFormat="1" ht="16.5" customHeight="1">
      <c r="A225" s="38"/>
      <c r="B225" s="39"/>
      <c r="C225" s="226" t="s">
        <v>253</v>
      </c>
      <c r="D225" s="226" t="s">
        <v>128</v>
      </c>
      <c r="E225" s="227" t="s">
        <v>353</v>
      </c>
      <c r="F225" s="228" t="s">
        <v>265</v>
      </c>
      <c r="G225" s="229" t="s">
        <v>192</v>
      </c>
      <c r="H225" s="230">
        <v>1.0800000000000001</v>
      </c>
      <c r="I225" s="231"/>
      <c r="J225" s="232">
        <f>ROUND(I225*H225,2)</f>
        <v>0</v>
      </c>
      <c r="K225" s="228" t="s">
        <v>132</v>
      </c>
      <c r="L225" s="44"/>
      <c r="M225" s="233" t="s">
        <v>1</v>
      </c>
      <c r="N225" s="234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133</v>
      </c>
      <c r="AT225" s="237" t="s">
        <v>128</v>
      </c>
      <c r="AU225" s="237" t="s">
        <v>85</v>
      </c>
      <c r="AY225" s="17" t="s">
        <v>126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133</v>
      </c>
      <c r="BM225" s="237" t="s">
        <v>363</v>
      </c>
    </row>
    <row r="226" s="13" customFormat="1">
      <c r="A226" s="13"/>
      <c r="B226" s="239"/>
      <c r="C226" s="240"/>
      <c r="D226" s="241" t="s">
        <v>135</v>
      </c>
      <c r="E226" s="242" t="s">
        <v>1</v>
      </c>
      <c r="F226" s="243" t="s">
        <v>364</v>
      </c>
      <c r="G226" s="240"/>
      <c r="H226" s="242" t="s">
        <v>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135</v>
      </c>
      <c r="AU226" s="249" t="s">
        <v>85</v>
      </c>
      <c r="AV226" s="13" t="s">
        <v>83</v>
      </c>
      <c r="AW226" s="13" t="s">
        <v>32</v>
      </c>
      <c r="AX226" s="13" t="s">
        <v>76</v>
      </c>
      <c r="AY226" s="249" t="s">
        <v>126</v>
      </c>
    </row>
    <row r="227" s="14" customFormat="1">
      <c r="A227" s="14"/>
      <c r="B227" s="250"/>
      <c r="C227" s="251"/>
      <c r="D227" s="241" t="s">
        <v>135</v>
      </c>
      <c r="E227" s="252" t="s">
        <v>1</v>
      </c>
      <c r="F227" s="253" t="s">
        <v>365</v>
      </c>
      <c r="G227" s="251"/>
      <c r="H227" s="254">
        <v>1.0800000000000001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135</v>
      </c>
      <c r="AU227" s="260" t="s">
        <v>85</v>
      </c>
      <c r="AV227" s="14" t="s">
        <v>85</v>
      </c>
      <c r="AW227" s="14" t="s">
        <v>32</v>
      </c>
      <c r="AX227" s="14" t="s">
        <v>76</v>
      </c>
      <c r="AY227" s="260" t="s">
        <v>126</v>
      </c>
    </row>
    <row r="228" s="15" customFormat="1">
      <c r="A228" s="15"/>
      <c r="B228" s="261"/>
      <c r="C228" s="262"/>
      <c r="D228" s="241" t="s">
        <v>135</v>
      </c>
      <c r="E228" s="263" t="s">
        <v>1</v>
      </c>
      <c r="F228" s="264" t="s">
        <v>137</v>
      </c>
      <c r="G228" s="262"/>
      <c r="H228" s="265">
        <v>1.0800000000000001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1" t="s">
        <v>135</v>
      </c>
      <c r="AU228" s="271" t="s">
        <v>85</v>
      </c>
      <c r="AV228" s="15" t="s">
        <v>133</v>
      </c>
      <c r="AW228" s="15" t="s">
        <v>32</v>
      </c>
      <c r="AX228" s="15" t="s">
        <v>83</v>
      </c>
      <c r="AY228" s="271" t="s">
        <v>126</v>
      </c>
    </row>
    <row r="229" s="2" customFormat="1" ht="16.5" customHeight="1">
      <c r="A229" s="38"/>
      <c r="B229" s="39"/>
      <c r="C229" s="226" t="s">
        <v>257</v>
      </c>
      <c r="D229" s="226" t="s">
        <v>128</v>
      </c>
      <c r="E229" s="227" t="s">
        <v>190</v>
      </c>
      <c r="F229" s="228" t="s">
        <v>191</v>
      </c>
      <c r="G229" s="229" t="s">
        <v>192</v>
      </c>
      <c r="H229" s="230">
        <v>223.02000000000001</v>
      </c>
      <c r="I229" s="231"/>
      <c r="J229" s="232">
        <f>ROUND(I229*H229,2)</f>
        <v>0</v>
      </c>
      <c r="K229" s="228" t="s">
        <v>132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133</v>
      </c>
      <c r="AT229" s="237" t="s">
        <v>128</v>
      </c>
      <c r="AU229" s="237" t="s">
        <v>85</v>
      </c>
      <c r="AY229" s="17" t="s">
        <v>126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133</v>
      </c>
      <c r="BM229" s="237" t="s">
        <v>366</v>
      </c>
    </row>
    <row r="230" s="13" customFormat="1">
      <c r="A230" s="13"/>
      <c r="B230" s="239"/>
      <c r="C230" s="240"/>
      <c r="D230" s="241" t="s">
        <v>135</v>
      </c>
      <c r="E230" s="242" t="s">
        <v>1</v>
      </c>
      <c r="F230" s="243" t="s">
        <v>367</v>
      </c>
      <c r="G230" s="240"/>
      <c r="H230" s="242" t="s">
        <v>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135</v>
      </c>
      <c r="AU230" s="249" t="s">
        <v>85</v>
      </c>
      <c r="AV230" s="13" t="s">
        <v>83</v>
      </c>
      <c r="AW230" s="13" t="s">
        <v>32</v>
      </c>
      <c r="AX230" s="13" t="s">
        <v>76</v>
      </c>
      <c r="AY230" s="249" t="s">
        <v>126</v>
      </c>
    </row>
    <row r="231" s="14" customFormat="1">
      <c r="A231" s="14"/>
      <c r="B231" s="250"/>
      <c r="C231" s="251"/>
      <c r="D231" s="241" t="s">
        <v>135</v>
      </c>
      <c r="E231" s="252" t="s">
        <v>1</v>
      </c>
      <c r="F231" s="253" t="s">
        <v>368</v>
      </c>
      <c r="G231" s="251"/>
      <c r="H231" s="254">
        <v>223.02000000000001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135</v>
      </c>
      <c r="AU231" s="260" t="s">
        <v>85</v>
      </c>
      <c r="AV231" s="14" t="s">
        <v>85</v>
      </c>
      <c r="AW231" s="14" t="s">
        <v>32</v>
      </c>
      <c r="AX231" s="14" t="s">
        <v>76</v>
      </c>
      <c r="AY231" s="260" t="s">
        <v>126</v>
      </c>
    </row>
    <row r="232" s="15" customFormat="1">
      <c r="A232" s="15"/>
      <c r="B232" s="261"/>
      <c r="C232" s="262"/>
      <c r="D232" s="241" t="s">
        <v>135</v>
      </c>
      <c r="E232" s="263" t="s">
        <v>1</v>
      </c>
      <c r="F232" s="264" t="s">
        <v>137</v>
      </c>
      <c r="G232" s="262"/>
      <c r="H232" s="265">
        <v>223.02000000000001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135</v>
      </c>
      <c r="AU232" s="271" t="s">
        <v>85</v>
      </c>
      <c r="AV232" s="15" t="s">
        <v>133</v>
      </c>
      <c r="AW232" s="15" t="s">
        <v>32</v>
      </c>
      <c r="AX232" s="15" t="s">
        <v>83</v>
      </c>
      <c r="AY232" s="271" t="s">
        <v>126</v>
      </c>
    </row>
    <row r="233" s="2" customFormat="1" ht="16.5" customHeight="1">
      <c r="A233" s="38"/>
      <c r="B233" s="39"/>
      <c r="C233" s="226" t="s">
        <v>263</v>
      </c>
      <c r="D233" s="226" t="s">
        <v>128</v>
      </c>
      <c r="E233" s="227" t="s">
        <v>190</v>
      </c>
      <c r="F233" s="228" t="s">
        <v>191</v>
      </c>
      <c r="G233" s="229" t="s">
        <v>192</v>
      </c>
      <c r="H233" s="230">
        <v>10.664999999999999</v>
      </c>
      <c r="I233" s="231"/>
      <c r="J233" s="232">
        <f>ROUND(I233*H233,2)</f>
        <v>0</v>
      </c>
      <c r="K233" s="228" t="s">
        <v>132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133</v>
      </c>
      <c r="AT233" s="237" t="s">
        <v>128</v>
      </c>
      <c r="AU233" s="237" t="s">
        <v>85</v>
      </c>
      <c r="AY233" s="17" t="s">
        <v>126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133</v>
      </c>
      <c r="BM233" s="237" t="s">
        <v>369</v>
      </c>
    </row>
    <row r="234" s="13" customFormat="1">
      <c r="A234" s="13"/>
      <c r="B234" s="239"/>
      <c r="C234" s="240"/>
      <c r="D234" s="241" t="s">
        <v>135</v>
      </c>
      <c r="E234" s="242" t="s">
        <v>1</v>
      </c>
      <c r="F234" s="243" t="s">
        <v>370</v>
      </c>
      <c r="G234" s="240"/>
      <c r="H234" s="242" t="s">
        <v>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135</v>
      </c>
      <c r="AU234" s="249" t="s">
        <v>85</v>
      </c>
      <c r="AV234" s="13" t="s">
        <v>83</v>
      </c>
      <c r="AW234" s="13" t="s">
        <v>32</v>
      </c>
      <c r="AX234" s="13" t="s">
        <v>76</v>
      </c>
      <c r="AY234" s="249" t="s">
        <v>126</v>
      </c>
    </row>
    <row r="235" s="14" customFormat="1">
      <c r="A235" s="14"/>
      <c r="B235" s="250"/>
      <c r="C235" s="251"/>
      <c r="D235" s="241" t="s">
        <v>135</v>
      </c>
      <c r="E235" s="252" t="s">
        <v>1</v>
      </c>
      <c r="F235" s="253" t="s">
        <v>371</v>
      </c>
      <c r="G235" s="251"/>
      <c r="H235" s="254">
        <v>10.664999999999999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135</v>
      </c>
      <c r="AU235" s="260" t="s">
        <v>85</v>
      </c>
      <c r="AV235" s="14" t="s">
        <v>85</v>
      </c>
      <c r="AW235" s="14" t="s">
        <v>32</v>
      </c>
      <c r="AX235" s="14" t="s">
        <v>76</v>
      </c>
      <c r="AY235" s="260" t="s">
        <v>126</v>
      </c>
    </row>
    <row r="236" s="15" customFormat="1">
      <c r="A236" s="15"/>
      <c r="B236" s="261"/>
      <c r="C236" s="262"/>
      <c r="D236" s="241" t="s">
        <v>135</v>
      </c>
      <c r="E236" s="263" t="s">
        <v>1</v>
      </c>
      <c r="F236" s="264" t="s">
        <v>137</v>
      </c>
      <c r="G236" s="262"/>
      <c r="H236" s="265">
        <v>10.664999999999999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1" t="s">
        <v>135</v>
      </c>
      <c r="AU236" s="271" t="s">
        <v>85</v>
      </c>
      <c r="AV236" s="15" t="s">
        <v>133</v>
      </c>
      <c r="AW236" s="15" t="s">
        <v>32</v>
      </c>
      <c r="AX236" s="15" t="s">
        <v>83</v>
      </c>
      <c r="AY236" s="271" t="s">
        <v>126</v>
      </c>
    </row>
    <row r="237" s="2" customFormat="1" ht="16.5" customHeight="1">
      <c r="A237" s="38"/>
      <c r="B237" s="39"/>
      <c r="C237" s="226" t="s">
        <v>269</v>
      </c>
      <c r="D237" s="226" t="s">
        <v>128</v>
      </c>
      <c r="E237" s="227" t="s">
        <v>190</v>
      </c>
      <c r="F237" s="228" t="s">
        <v>191</v>
      </c>
      <c r="G237" s="229" t="s">
        <v>192</v>
      </c>
      <c r="H237" s="230">
        <v>2.8580000000000001</v>
      </c>
      <c r="I237" s="231"/>
      <c r="J237" s="232">
        <f>ROUND(I237*H237,2)</f>
        <v>0</v>
      </c>
      <c r="K237" s="228" t="s">
        <v>132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133</v>
      </c>
      <c r="AT237" s="237" t="s">
        <v>128</v>
      </c>
      <c r="AU237" s="237" t="s">
        <v>85</v>
      </c>
      <c r="AY237" s="17" t="s">
        <v>126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133</v>
      </c>
      <c r="BM237" s="237" t="s">
        <v>372</v>
      </c>
    </row>
    <row r="238" s="13" customFormat="1">
      <c r="A238" s="13"/>
      <c r="B238" s="239"/>
      <c r="C238" s="240"/>
      <c r="D238" s="241" t="s">
        <v>135</v>
      </c>
      <c r="E238" s="242" t="s">
        <v>1</v>
      </c>
      <c r="F238" s="243" t="s">
        <v>373</v>
      </c>
      <c r="G238" s="240"/>
      <c r="H238" s="242" t="s">
        <v>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135</v>
      </c>
      <c r="AU238" s="249" t="s">
        <v>85</v>
      </c>
      <c r="AV238" s="13" t="s">
        <v>83</v>
      </c>
      <c r="AW238" s="13" t="s">
        <v>32</v>
      </c>
      <c r="AX238" s="13" t="s">
        <v>76</v>
      </c>
      <c r="AY238" s="249" t="s">
        <v>126</v>
      </c>
    </row>
    <row r="239" s="14" customFormat="1">
      <c r="A239" s="14"/>
      <c r="B239" s="250"/>
      <c r="C239" s="251"/>
      <c r="D239" s="241" t="s">
        <v>135</v>
      </c>
      <c r="E239" s="252" t="s">
        <v>1</v>
      </c>
      <c r="F239" s="253" t="s">
        <v>374</v>
      </c>
      <c r="G239" s="251"/>
      <c r="H239" s="254">
        <v>2.8580000000000001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135</v>
      </c>
      <c r="AU239" s="260" t="s">
        <v>85</v>
      </c>
      <c r="AV239" s="14" t="s">
        <v>85</v>
      </c>
      <c r="AW239" s="14" t="s">
        <v>32</v>
      </c>
      <c r="AX239" s="14" t="s">
        <v>76</v>
      </c>
      <c r="AY239" s="260" t="s">
        <v>126</v>
      </c>
    </row>
    <row r="240" s="15" customFormat="1">
      <c r="A240" s="15"/>
      <c r="B240" s="261"/>
      <c r="C240" s="262"/>
      <c r="D240" s="241" t="s">
        <v>135</v>
      </c>
      <c r="E240" s="263" t="s">
        <v>1</v>
      </c>
      <c r="F240" s="264" t="s">
        <v>137</v>
      </c>
      <c r="G240" s="262"/>
      <c r="H240" s="265">
        <v>2.8580000000000001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135</v>
      </c>
      <c r="AU240" s="271" t="s">
        <v>85</v>
      </c>
      <c r="AV240" s="15" t="s">
        <v>133</v>
      </c>
      <c r="AW240" s="15" t="s">
        <v>32</v>
      </c>
      <c r="AX240" s="15" t="s">
        <v>83</v>
      </c>
      <c r="AY240" s="271" t="s">
        <v>126</v>
      </c>
    </row>
    <row r="241" s="2" customFormat="1" ht="16.5" customHeight="1">
      <c r="A241" s="38"/>
      <c r="B241" s="39"/>
      <c r="C241" s="226" t="s">
        <v>275</v>
      </c>
      <c r="D241" s="226" t="s">
        <v>128</v>
      </c>
      <c r="E241" s="227" t="s">
        <v>190</v>
      </c>
      <c r="F241" s="228" t="s">
        <v>191</v>
      </c>
      <c r="G241" s="229" t="s">
        <v>192</v>
      </c>
      <c r="H241" s="230">
        <v>2.52</v>
      </c>
      <c r="I241" s="231"/>
      <c r="J241" s="232">
        <f>ROUND(I241*H241,2)</f>
        <v>0</v>
      </c>
      <c r="K241" s="228" t="s">
        <v>132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133</v>
      </c>
      <c r="AT241" s="237" t="s">
        <v>128</v>
      </c>
      <c r="AU241" s="237" t="s">
        <v>85</v>
      </c>
      <c r="AY241" s="17" t="s">
        <v>126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133</v>
      </c>
      <c r="BM241" s="237" t="s">
        <v>375</v>
      </c>
    </row>
    <row r="242" s="13" customFormat="1">
      <c r="A242" s="13"/>
      <c r="B242" s="239"/>
      <c r="C242" s="240"/>
      <c r="D242" s="241" t="s">
        <v>135</v>
      </c>
      <c r="E242" s="242" t="s">
        <v>1</v>
      </c>
      <c r="F242" s="243" t="s">
        <v>376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135</v>
      </c>
      <c r="AU242" s="249" t="s">
        <v>85</v>
      </c>
      <c r="AV242" s="13" t="s">
        <v>83</v>
      </c>
      <c r="AW242" s="13" t="s">
        <v>32</v>
      </c>
      <c r="AX242" s="13" t="s">
        <v>76</v>
      </c>
      <c r="AY242" s="249" t="s">
        <v>126</v>
      </c>
    </row>
    <row r="243" s="14" customFormat="1">
      <c r="A243" s="14"/>
      <c r="B243" s="250"/>
      <c r="C243" s="251"/>
      <c r="D243" s="241" t="s">
        <v>135</v>
      </c>
      <c r="E243" s="252" t="s">
        <v>1</v>
      </c>
      <c r="F243" s="253" t="s">
        <v>377</v>
      </c>
      <c r="G243" s="251"/>
      <c r="H243" s="254">
        <v>2.52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135</v>
      </c>
      <c r="AU243" s="260" t="s">
        <v>85</v>
      </c>
      <c r="AV243" s="14" t="s">
        <v>85</v>
      </c>
      <c r="AW243" s="14" t="s">
        <v>32</v>
      </c>
      <c r="AX243" s="14" t="s">
        <v>76</v>
      </c>
      <c r="AY243" s="260" t="s">
        <v>126</v>
      </c>
    </row>
    <row r="244" s="15" customFormat="1">
      <c r="A244" s="15"/>
      <c r="B244" s="261"/>
      <c r="C244" s="262"/>
      <c r="D244" s="241" t="s">
        <v>135</v>
      </c>
      <c r="E244" s="263" t="s">
        <v>1</v>
      </c>
      <c r="F244" s="264" t="s">
        <v>137</v>
      </c>
      <c r="G244" s="262"/>
      <c r="H244" s="265">
        <v>2.52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1" t="s">
        <v>135</v>
      </c>
      <c r="AU244" s="271" t="s">
        <v>85</v>
      </c>
      <c r="AV244" s="15" t="s">
        <v>133</v>
      </c>
      <c r="AW244" s="15" t="s">
        <v>32</v>
      </c>
      <c r="AX244" s="15" t="s">
        <v>83</v>
      </c>
      <c r="AY244" s="271" t="s">
        <v>126</v>
      </c>
    </row>
    <row r="245" s="2" customFormat="1" ht="16.5" customHeight="1">
      <c r="A245" s="38"/>
      <c r="B245" s="39"/>
      <c r="C245" s="226" t="s">
        <v>281</v>
      </c>
      <c r="D245" s="226" t="s">
        <v>128</v>
      </c>
      <c r="E245" s="227" t="s">
        <v>195</v>
      </c>
      <c r="F245" s="228" t="s">
        <v>196</v>
      </c>
      <c r="G245" s="229" t="s">
        <v>167</v>
      </c>
      <c r="H245" s="230">
        <v>177</v>
      </c>
      <c r="I245" s="231"/>
      <c r="J245" s="232">
        <f>ROUND(I245*H245,2)</f>
        <v>0</v>
      </c>
      <c r="K245" s="228" t="s">
        <v>132</v>
      </c>
      <c r="L245" s="44"/>
      <c r="M245" s="233" t="s">
        <v>1</v>
      </c>
      <c r="N245" s="234" t="s">
        <v>41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133</v>
      </c>
      <c r="AT245" s="237" t="s">
        <v>128</v>
      </c>
      <c r="AU245" s="237" t="s">
        <v>85</v>
      </c>
      <c r="AY245" s="17" t="s">
        <v>126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83</v>
      </c>
      <c r="BK245" s="238">
        <f>ROUND(I245*H245,2)</f>
        <v>0</v>
      </c>
      <c r="BL245" s="17" t="s">
        <v>133</v>
      </c>
      <c r="BM245" s="237" t="s">
        <v>378</v>
      </c>
    </row>
    <row r="246" s="13" customFormat="1">
      <c r="A246" s="13"/>
      <c r="B246" s="239"/>
      <c r="C246" s="240"/>
      <c r="D246" s="241" t="s">
        <v>135</v>
      </c>
      <c r="E246" s="242" t="s">
        <v>1</v>
      </c>
      <c r="F246" s="243" t="s">
        <v>379</v>
      </c>
      <c r="G246" s="240"/>
      <c r="H246" s="242" t="s">
        <v>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135</v>
      </c>
      <c r="AU246" s="249" t="s">
        <v>85</v>
      </c>
      <c r="AV246" s="13" t="s">
        <v>83</v>
      </c>
      <c r="AW246" s="13" t="s">
        <v>32</v>
      </c>
      <c r="AX246" s="13" t="s">
        <v>76</v>
      </c>
      <c r="AY246" s="249" t="s">
        <v>126</v>
      </c>
    </row>
    <row r="247" s="14" customFormat="1">
      <c r="A247" s="14"/>
      <c r="B247" s="250"/>
      <c r="C247" s="251"/>
      <c r="D247" s="241" t="s">
        <v>135</v>
      </c>
      <c r="E247" s="252" t="s">
        <v>1</v>
      </c>
      <c r="F247" s="253" t="s">
        <v>298</v>
      </c>
      <c r="G247" s="251"/>
      <c r="H247" s="254">
        <v>177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135</v>
      </c>
      <c r="AU247" s="260" t="s">
        <v>85</v>
      </c>
      <c r="AV247" s="14" t="s">
        <v>85</v>
      </c>
      <c r="AW247" s="14" t="s">
        <v>32</v>
      </c>
      <c r="AX247" s="14" t="s">
        <v>76</v>
      </c>
      <c r="AY247" s="260" t="s">
        <v>126</v>
      </c>
    </row>
    <row r="248" s="15" customFormat="1">
      <c r="A248" s="15"/>
      <c r="B248" s="261"/>
      <c r="C248" s="262"/>
      <c r="D248" s="241" t="s">
        <v>135</v>
      </c>
      <c r="E248" s="263" t="s">
        <v>1</v>
      </c>
      <c r="F248" s="264" t="s">
        <v>137</v>
      </c>
      <c r="G248" s="262"/>
      <c r="H248" s="265">
        <v>177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135</v>
      </c>
      <c r="AU248" s="271" t="s">
        <v>85</v>
      </c>
      <c r="AV248" s="15" t="s">
        <v>133</v>
      </c>
      <c r="AW248" s="15" t="s">
        <v>32</v>
      </c>
      <c r="AX248" s="15" t="s">
        <v>83</v>
      </c>
      <c r="AY248" s="271" t="s">
        <v>126</v>
      </c>
    </row>
    <row r="249" s="2" customFormat="1" ht="16.5" customHeight="1">
      <c r="A249" s="38"/>
      <c r="B249" s="39"/>
      <c r="C249" s="226" t="s">
        <v>380</v>
      </c>
      <c r="D249" s="226" t="s">
        <v>128</v>
      </c>
      <c r="E249" s="227" t="s">
        <v>195</v>
      </c>
      <c r="F249" s="228" t="s">
        <v>196</v>
      </c>
      <c r="G249" s="229" t="s">
        <v>167</v>
      </c>
      <c r="H249" s="230">
        <v>8.4640000000000004</v>
      </c>
      <c r="I249" s="231"/>
      <c r="J249" s="232">
        <f>ROUND(I249*H249,2)</f>
        <v>0</v>
      </c>
      <c r="K249" s="228" t="s">
        <v>132</v>
      </c>
      <c r="L249" s="44"/>
      <c r="M249" s="233" t="s">
        <v>1</v>
      </c>
      <c r="N249" s="234" t="s">
        <v>41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133</v>
      </c>
      <c r="AT249" s="237" t="s">
        <v>128</v>
      </c>
      <c r="AU249" s="237" t="s">
        <v>85</v>
      </c>
      <c r="AY249" s="17" t="s">
        <v>126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83</v>
      </c>
      <c r="BK249" s="238">
        <f>ROUND(I249*H249,2)</f>
        <v>0</v>
      </c>
      <c r="BL249" s="17" t="s">
        <v>133</v>
      </c>
      <c r="BM249" s="237" t="s">
        <v>381</v>
      </c>
    </row>
    <row r="250" s="13" customFormat="1">
      <c r="A250" s="13"/>
      <c r="B250" s="239"/>
      <c r="C250" s="240"/>
      <c r="D250" s="241" t="s">
        <v>135</v>
      </c>
      <c r="E250" s="242" t="s">
        <v>1</v>
      </c>
      <c r="F250" s="243" t="s">
        <v>382</v>
      </c>
      <c r="G250" s="240"/>
      <c r="H250" s="242" t="s">
        <v>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135</v>
      </c>
      <c r="AU250" s="249" t="s">
        <v>85</v>
      </c>
      <c r="AV250" s="13" t="s">
        <v>83</v>
      </c>
      <c r="AW250" s="13" t="s">
        <v>32</v>
      </c>
      <c r="AX250" s="13" t="s">
        <v>76</v>
      </c>
      <c r="AY250" s="249" t="s">
        <v>126</v>
      </c>
    </row>
    <row r="251" s="14" customFormat="1">
      <c r="A251" s="14"/>
      <c r="B251" s="250"/>
      <c r="C251" s="251"/>
      <c r="D251" s="241" t="s">
        <v>135</v>
      </c>
      <c r="E251" s="252" t="s">
        <v>1</v>
      </c>
      <c r="F251" s="253" t="s">
        <v>334</v>
      </c>
      <c r="G251" s="251"/>
      <c r="H251" s="254">
        <v>8.4640000000000004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135</v>
      </c>
      <c r="AU251" s="260" t="s">
        <v>85</v>
      </c>
      <c r="AV251" s="14" t="s">
        <v>85</v>
      </c>
      <c r="AW251" s="14" t="s">
        <v>32</v>
      </c>
      <c r="AX251" s="14" t="s">
        <v>76</v>
      </c>
      <c r="AY251" s="260" t="s">
        <v>126</v>
      </c>
    </row>
    <row r="252" s="15" customFormat="1">
      <c r="A252" s="15"/>
      <c r="B252" s="261"/>
      <c r="C252" s="262"/>
      <c r="D252" s="241" t="s">
        <v>135</v>
      </c>
      <c r="E252" s="263" t="s">
        <v>1</v>
      </c>
      <c r="F252" s="264" t="s">
        <v>137</v>
      </c>
      <c r="G252" s="262"/>
      <c r="H252" s="265">
        <v>8.4640000000000004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1" t="s">
        <v>135</v>
      </c>
      <c r="AU252" s="271" t="s">
        <v>85</v>
      </c>
      <c r="AV252" s="15" t="s">
        <v>133</v>
      </c>
      <c r="AW252" s="15" t="s">
        <v>32</v>
      </c>
      <c r="AX252" s="15" t="s">
        <v>83</v>
      </c>
      <c r="AY252" s="271" t="s">
        <v>126</v>
      </c>
    </row>
    <row r="253" s="2" customFormat="1" ht="16.5" customHeight="1">
      <c r="A253" s="38"/>
      <c r="B253" s="39"/>
      <c r="C253" s="226" t="s">
        <v>383</v>
      </c>
      <c r="D253" s="226" t="s">
        <v>128</v>
      </c>
      <c r="E253" s="227" t="s">
        <v>195</v>
      </c>
      <c r="F253" s="228" t="s">
        <v>196</v>
      </c>
      <c r="G253" s="229" t="s">
        <v>167</v>
      </c>
      <c r="H253" s="230">
        <v>2.2679999999999998</v>
      </c>
      <c r="I253" s="231"/>
      <c r="J253" s="232">
        <f>ROUND(I253*H253,2)</f>
        <v>0</v>
      </c>
      <c r="K253" s="228" t="s">
        <v>132</v>
      </c>
      <c r="L253" s="44"/>
      <c r="M253" s="233" t="s">
        <v>1</v>
      </c>
      <c r="N253" s="234" t="s">
        <v>41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133</v>
      </c>
      <c r="AT253" s="237" t="s">
        <v>128</v>
      </c>
      <c r="AU253" s="237" t="s">
        <v>85</v>
      </c>
      <c r="AY253" s="17" t="s">
        <v>126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133</v>
      </c>
      <c r="BM253" s="237" t="s">
        <v>384</v>
      </c>
    </row>
    <row r="254" s="13" customFormat="1">
      <c r="A254" s="13"/>
      <c r="B254" s="239"/>
      <c r="C254" s="240"/>
      <c r="D254" s="241" t="s">
        <v>135</v>
      </c>
      <c r="E254" s="242" t="s">
        <v>1</v>
      </c>
      <c r="F254" s="243" t="s">
        <v>385</v>
      </c>
      <c r="G254" s="240"/>
      <c r="H254" s="242" t="s">
        <v>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135</v>
      </c>
      <c r="AU254" s="249" t="s">
        <v>85</v>
      </c>
      <c r="AV254" s="13" t="s">
        <v>83</v>
      </c>
      <c r="AW254" s="13" t="s">
        <v>32</v>
      </c>
      <c r="AX254" s="13" t="s">
        <v>76</v>
      </c>
      <c r="AY254" s="249" t="s">
        <v>126</v>
      </c>
    </row>
    <row r="255" s="14" customFormat="1">
      <c r="A255" s="14"/>
      <c r="B255" s="250"/>
      <c r="C255" s="251"/>
      <c r="D255" s="241" t="s">
        <v>135</v>
      </c>
      <c r="E255" s="252" t="s">
        <v>1</v>
      </c>
      <c r="F255" s="253" t="s">
        <v>305</v>
      </c>
      <c r="G255" s="251"/>
      <c r="H255" s="254">
        <v>2.2679999999999998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135</v>
      </c>
      <c r="AU255" s="260" t="s">
        <v>85</v>
      </c>
      <c r="AV255" s="14" t="s">
        <v>85</v>
      </c>
      <c r="AW255" s="14" t="s">
        <v>32</v>
      </c>
      <c r="AX255" s="14" t="s">
        <v>76</v>
      </c>
      <c r="AY255" s="260" t="s">
        <v>126</v>
      </c>
    </row>
    <row r="256" s="15" customFormat="1">
      <c r="A256" s="15"/>
      <c r="B256" s="261"/>
      <c r="C256" s="262"/>
      <c r="D256" s="241" t="s">
        <v>135</v>
      </c>
      <c r="E256" s="263" t="s">
        <v>1</v>
      </c>
      <c r="F256" s="264" t="s">
        <v>137</v>
      </c>
      <c r="G256" s="262"/>
      <c r="H256" s="265">
        <v>2.2679999999999998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1" t="s">
        <v>135</v>
      </c>
      <c r="AU256" s="271" t="s">
        <v>85</v>
      </c>
      <c r="AV256" s="15" t="s">
        <v>133</v>
      </c>
      <c r="AW256" s="15" t="s">
        <v>32</v>
      </c>
      <c r="AX256" s="15" t="s">
        <v>83</v>
      </c>
      <c r="AY256" s="271" t="s">
        <v>126</v>
      </c>
    </row>
    <row r="257" s="2" customFormat="1" ht="16.5" customHeight="1">
      <c r="A257" s="38"/>
      <c r="B257" s="39"/>
      <c r="C257" s="226" t="s">
        <v>386</v>
      </c>
      <c r="D257" s="226" t="s">
        <v>128</v>
      </c>
      <c r="E257" s="227" t="s">
        <v>195</v>
      </c>
      <c r="F257" s="228" t="s">
        <v>196</v>
      </c>
      <c r="G257" s="229" t="s">
        <v>167</v>
      </c>
      <c r="H257" s="230">
        <v>2</v>
      </c>
      <c r="I257" s="231"/>
      <c r="J257" s="232">
        <f>ROUND(I257*H257,2)</f>
        <v>0</v>
      </c>
      <c r="K257" s="228" t="s">
        <v>132</v>
      </c>
      <c r="L257" s="44"/>
      <c r="M257" s="233" t="s">
        <v>1</v>
      </c>
      <c r="N257" s="234" t="s">
        <v>41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133</v>
      </c>
      <c r="AT257" s="237" t="s">
        <v>128</v>
      </c>
      <c r="AU257" s="237" t="s">
        <v>85</v>
      </c>
      <c r="AY257" s="17" t="s">
        <v>126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83</v>
      </c>
      <c r="BK257" s="238">
        <f>ROUND(I257*H257,2)</f>
        <v>0</v>
      </c>
      <c r="BL257" s="17" t="s">
        <v>133</v>
      </c>
      <c r="BM257" s="237" t="s">
        <v>387</v>
      </c>
    </row>
    <row r="258" s="13" customFormat="1">
      <c r="A258" s="13"/>
      <c r="B258" s="239"/>
      <c r="C258" s="240"/>
      <c r="D258" s="241" t="s">
        <v>135</v>
      </c>
      <c r="E258" s="242" t="s">
        <v>1</v>
      </c>
      <c r="F258" s="243" t="s">
        <v>312</v>
      </c>
      <c r="G258" s="240"/>
      <c r="H258" s="242" t="s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135</v>
      </c>
      <c r="AU258" s="249" t="s">
        <v>85</v>
      </c>
      <c r="AV258" s="13" t="s">
        <v>83</v>
      </c>
      <c r="AW258" s="13" t="s">
        <v>32</v>
      </c>
      <c r="AX258" s="13" t="s">
        <v>76</v>
      </c>
      <c r="AY258" s="249" t="s">
        <v>126</v>
      </c>
    </row>
    <row r="259" s="14" customFormat="1">
      <c r="A259" s="14"/>
      <c r="B259" s="250"/>
      <c r="C259" s="251"/>
      <c r="D259" s="241" t="s">
        <v>135</v>
      </c>
      <c r="E259" s="252" t="s">
        <v>1</v>
      </c>
      <c r="F259" s="253" t="s">
        <v>313</v>
      </c>
      <c r="G259" s="251"/>
      <c r="H259" s="254">
        <v>2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135</v>
      </c>
      <c r="AU259" s="260" t="s">
        <v>85</v>
      </c>
      <c r="AV259" s="14" t="s">
        <v>85</v>
      </c>
      <c r="AW259" s="14" t="s">
        <v>32</v>
      </c>
      <c r="AX259" s="14" t="s">
        <v>76</v>
      </c>
      <c r="AY259" s="260" t="s">
        <v>126</v>
      </c>
    </row>
    <row r="260" s="15" customFormat="1">
      <c r="A260" s="15"/>
      <c r="B260" s="261"/>
      <c r="C260" s="262"/>
      <c r="D260" s="241" t="s">
        <v>135</v>
      </c>
      <c r="E260" s="263" t="s">
        <v>1</v>
      </c>
      <c r="F260" s="264" t="s">
        <v>137</v>
      </c>
      <c r="G260" s="262"/>
      <c r="H260" s="265">
        <v>2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1" t="s">
        <v>135</v>
      </c>
      <c r="AU260" s="271" t="s">
        <v>85</v>
      </c>
      <c r="AV260" s="15" t="s">
        <v>133</v>
      </c>
      <c r="AW260" s="15" t="s">
        <v>32</v>
      </c>
      <c r="AX260" s="15" t="s">
        <v>83</v>
      </c>
      <c r="AY260" s="271" t="s">
        <v>126</v>
      </c>
    </row>
    <row r="261" s="2" customFormat="1" ht="16.5" customHeight="1">
      <c r="A261" s="38"/>
      <c r="B261" s="39"/>
      <c r="C261" s="226" t="s">
        <v>388</v>
      </c>
      <c r="D261" s="226" t="s">
        <v>128</v>
      </c>
      <c r="E261" s="227" t="s">
        <v>389</v>
      </c>
      <c r="F261" s="228" t="s">
        <v>390</v>
      </c>
      <c r="G261" s="229" t="s">
        <v>167</v>
      </c>
      <c r="H261" s="230">
        <v>15.536</v>
      </c>
      <c r="I261" s="231"/>
      <c r="J261" s="232">
        <f>ROUND(I261*H261,2)</f>
        <v>0</v>
      </c>
      <c r="K261" s="228" t="s">
        <v>132</v>
      </c>
      <c r="L261" s="44"/>
      <c r="M261" s="233" t="s">
        <v>1</v>
      </c>
      <c r="N261" s="234" t="s">
        <v>41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133</v>
      </c>
      <c r="AT261" s="237" t="s">
        <v>128</v>
      </c>
      <c r="AU261" s="237" t="s">
        <v>85</v>
      </c>
      <c r="AY261" s="17" t="s">
        <v>126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83</v>
      </c>
      <c r="BK261" s="238">
        <f>ROUND(I261*H261,2)</f>
        <v>0</v>
      </c>
      <c r="BL261" s="17" t="s">
        <v>133</v>
      </c>
      <c r="BM261" s="237" t="s">
        <v>391</v>
      </c>
    </row>
    <row r="262" s="13" customFormat="1">
      <c r="A262" s="13"/>
      <c r="B262" s="239"/>
      <c r="C262" s="240"/>
      <c r="D262" s="241" t="s">
        <v>135</v>
      </c>
      <c r="E262" s="242" t="s">
        <v>1</v>
      </c>
      <c r="F262" s="243" t="s">
        <v>382</v>
      </c>
      <c r="G262" s="240"/>
      <c r="H262" s="242" t="s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135</v>
      </c>
      <c r="AU262" s="249" t="s">
        <v>85</v>
      </c>
      <c r="AV262" s="13" t="s">
        <v>83</v>
      </c>
      <c r="AW262" s="13" t="s">
        <v>32</v>
      </c>
      <c r="AX262" s="13" t="s">
        <v>76</v>
      </c>
      <c r="AY262" s="249" t="s">
        <v>126</v>
      </c>
    </row>
    <row r="263" s="14" customFormat="1">
      <c r="A263" s="14"/>
      <c r="B263" s="250"/>
      <c r="C263" s="251"/>
      <c r="D263" s="241" t="s">
        <v>135</v>
      </c>
      <c r="E263" s="252" t="s">
        <v>1</v>
      </c>
      <c r="F263" s="253" t="s">
        <v>392</v>
      </c>
      <c r="G263" s="251"/>
      <c r="H263" s="254">
        <v>15.536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135</v>
      </c>
      <c r="AU263" s="260" t="s">
        <v>85</v>
      </c>
      <c r="AV263" s="14" t="s">
        <v>85</v>
      </c>
      <c r="AW263" s="14" t="s">
        <v>32</v>
      </c>
      <c r="AX263" s="14" t="s">
        <v>76</v>
      </c>
      <c r="AY263" s="260" t="s">
        <v>126</v>
      </c>
    </row>
    <row r="264" s="15" customFormat="1">
      <c r="A264" s="15"/>
      <c r="B264" s="261"/>
      <c r="C264" s="262"/>
      <c r="D264" s="241" t="s">
        <v>135</v>
      </c>
      <c r="E264" s="263" t="s">
        <v>1</v>
      </c>
      <c r="F264" s="264" t="s">
        <v>137</v>
      </c>
      <c r="G264" s="262"/>
      <c r="H264" s="265">
        <v>15.536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1" t="s">
        <v>135</v>
      </c>
      <c r="AU264" s="271" t="s">
        <v>85</v>
      </c>
      <c r="AV264" s="15" t="s">
        <v>133</v>
      </c>
      <c r="AW264" s="15" t="s">
        <v>32</v>
      </c>
      <c r="AX264" s="15" t="s">
        <v>83</v>
      </c>
      <c r="AY264" s="271" t="s">
        <v>126</v>
      </c>
    </row>
    <row r="265" s="2" customFormat="1" ht="16.5" customHeight="1">
      <c r="A265" s="38"/>
      <c r="B265" s="39"/>
      <c r="C265" s="226" t="s">
        <v>393</v>
      </c>
      <c r="D265" s="226" t="s">
        <v>128</v>
      </c>
      <c r="E265" s="227" t="s">
        <v>394</v>
      </c>
      <c r="F265" s="228" t="s">
        <v>395</v>
      </c>
      <c r="G265" s="229" t="s">
        <v>167</v>
      </c>
      <c r="H265" s="230">
        <v>6.8639999999999999</v>
      </c>
      <c r="I265" s="231"/>
      <c r="J265" s="232">
        <f>ROUND(I265*H265,2)</f>
        <v>0</v>
      </c>
      <c r="K265" s="228" t="s">
        <v>132</v>
      </c>
      <c r="L265" s="44"/>
      <c r="M265" s="233" t="s">
        <v>1</v>
      </c>
      <c r="N265" s="234" t="s">
        <v>41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133</v>
      </c>
      <c r="AT265" s="237" t="s">
        <v>128</v>
      </c>
      <c r="AU265" s="237" t="s">
        <v>85</v>
      </c>
      <c r="AY265" s="17" t="s">
        <v>126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83</v>
      </c>
      <c r="BK265" s="238">
        <f>ROUND(I265*H265,2)</f>
        <v>0</v>
      </c>
      <c r="BL265" s="17" t="s">
        <v>133</v>
      </c>
      <c r="BM265" s="237" t="s">
        <v>396</v>
      </c>
    </row>
    <row r="266" s="13" customFormat="1">
      <c r="A266" s="13"/>
      <c r="B266" s="239"/>
      <c r="C266" s="240"/>
      <c r="D266" s="241" t="s">
        <v>135</v>
      </c>
      <c r="E266" s="242" t="s">
        <v>1</v>
      </c>
      <c r="F266" s="243" t="s">
        <v>382</v>
      </c>
      <c r="G266" s="240"/>
      <c r="H266" s="242" t="s">
        <v>1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135</v>
      </c>
      <c r="AU266" s="249" t="s">
        <v>85</v>
      </c>
      <c r="AV266" s="13" t="s">
        <v>83</v>
      </c>
      <c r="AW266" s="13" t="s">
        <v>32</v>
      </c>
      <c r="AX266" s="13" t="s">
        <v>76</v>
      </c>
      <c r="AY266" s="249" t="s">
        <v>126</v>
      </c>
    </row>
    <row r="267" s="14" customFormat="1">
      <c r="A267" s="14"/>
      <c r="B267" s="250"/>
      <c r="C267" s="251"/>
      <c r="D267" s="241" t="s">
        <v>135</v>
      </c>
      <c r="E267" s="252" t="s">
        <v>1</v>
      </c>
      <c r="F267" s="253" t="s">
        <v>397</v>
      </c>
      <c r="G267" s="251"/>
      <c r="H267" s="254">
        <v>6.8639999999999999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135</v>
      </c>
      <c r="AU267" s="260" t="s">
        <v>85</v>
      </c>
      <c r="AV267" s="14" t="s">
        <v>85</v>
      </c>
      <c r="AW267" s="14" t="s">
        <v>32</v>
      </c>
      <c r="AX267" s="14" t="s">
        <v>76</v>
      </c>
      <c r="AY267" s="260" t="s">
        <v>126</v>
      </c>
    </row>
    <row r="268" s="15" customFormat="1">
      <c r="A268" s="15"/>
      <c r="B268" s="261"/>
      <c r="C268" s="262"/>
      <c r="D268" s="241" t="s">
        <v>135</v>
      </c>
      <c r="E268" s="263" t="s">
        <v>1</v>
      </c>
      <c r="F268" s="264" t="s">
        <v>137</v>
      </c>
      <c r="G268" s="262"/>
      <c r="H268" s="265">
        <v>6.8639999999999999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1" t="s">
        <v>135</v>
      </c>
      <c r="AU268" s="271" t="s">
        <v>85</v>
      </c>
      <c r="AV268" s="15" t="s">
        <v>133</v>
      </c>
      <c r="AW268" s="15" t="s">
        <v>32</v>
      </c>
      <c r="AX268" s="15" t="s">
        <v>83</v>
      </c>
      <c r="AY268" s="271" t="s">
        <v>126</v>
      </c>
    </row>
    <row r="269" s="2" customFormat="1" ht="16.5" customHeight="1">
      <c r="A269" s="38"/>
      <c r="B269" s="39"/>
      <c r="C269" s="275" t="s">
        <v>213</v>
      </c>
      <c r="D269" s="275" t="s">
        <v>398</v>
      </c>
      <c r="E269" s="276" t="s">
        <v>399</v>
      </c>
      <c r="F269" s="277" t="s">
        <v>400</v>
      </c>
      <c r="G269" s="278" t="s">
        <v>192</v>
      </c>
      <c r="H269" s="279">
        <v>13.728</v>
      </c>
      <c r="I269" s="280"/>
      <c r="J269" s="281">
        <f>ROUND(I269*H269,2)</f>
        <v>0</v>
      </c>
      <c r="K269" s="277" t="s">
        <v>132</v>
      </c>
      <c r="L269" s="282"/>
      <c r="M269" s="283" t="s">
        <v>1</v>
      </c>
      <c r="N269" s="284" t="s">
        <v>41</v>
      </c>
      <c r="O269" s="91"/>
      <c r="P269" s="235">
        <f>O269*H269</f>
        <v>0</v>
      </c>
      <c r="Q269" s="235">
        <v>1</v>
      </c>
      <c r="R269" s="235">
        <f>Q269*H269</f>
        <v>13.728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171</v>
      </c>
      <c r="AT269" s="237" t="s">
        <v>398</v>
      </c>
      <c r="AU269" s="237" t="s">
        <v>85</v>
      </c>
      <c r="AY269" s="17" t="s">
        <v>126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83</v>
      </c>
      <c r="BK269" s="238">
        <f>ROUND(I269*H269,2)</f>
        <v>0</v>
      </c>
      <c r="BL269" s="17" t="s">
        <v>133</v>
      </c>
      <c r="BM269" s="237" t="s">
        <v>401</v>
      </c>
    </row>
    <row r="270" s="13" customFormat="1">
      <c r="A270" s="13"/>
      <c r="B270" s="239"/>
      <c r="C270" s="240"/>
      <c r="D270" s="241" t="s">
        <v>135</v>
      </c>
      <c r="E270" s="242" t="s">
        <v>1</v>
      </c>
      <c r="F270" s="243" t="s">
        <v>402</v>
      </c>
      <c r="G270" s="240"/>
      <c r="H270" s="242" t="s">
        <v>1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135</v>
      </c>
      <c r="AU270" s="249" t="s">
        <v>85</v>
      </c>
      <c r="AV270" s="13" t="s">
        <v>83</v>
      </c>
      <c r="AW270" s="13" t="s">
        <v>32</v>
      </c>
      <c r="AX270" s="13" t="s">
        <v>76</v>
      </c>
      <c r="AY270" s="249" t="s">
        <v>126</v>
      </c>
    </row>
    <row r="271" s="14" customFormat="1">
      <c r="A271" s="14"/>
      <c r="B271" s="250"/>
      <c r="C271" s="251"/>
      <c r="D271" s="241" t="s">
        <v>135</v>
      </c>
      <c r="E271" s="252" t="s">
        <v>1</v>
      </c>
      <c r="F271" s="253" t="s">
        <v>403</v>
      </c>
      <c r="G271" s="251"/>
      <c r="H271" s="254">
        <v>13.728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135</v>
      </c>
      <c r="AU271" s="260" t="s">
        <v>85</v>
      </c>
      <c r="AV271" s="14" t="s">
        <v>85</v>
      </c>
      <c r="AW271" s="14" t="s">
        <v>32</v>
      </c>
      <c r="AX271" s="14" t="s">
        <v>76</v>
      </c>
      <c r="AY271" s="260" t="s">
        <v>126</v>
      </c>
    </row>
    <row r="272" s="15" customFormat="1">
      <c r="A272" s="15"/>
      <c r="B272" s="261"/>
      <c r="C272" s="262"/>
      <c r="D272" s="241" t="s">
        <v>135</v>
      </c>
      <c r="E272" s="263" t="s">
        <v>1</v>
      </c>
      <c r="F272" s="264" t="s">
        <v>137</v>
      </c>
      <c r="G272" s="262"/>
      <c r="H272" s="265">
        <v>13.728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1" t="s">
        <v>135</v>
      </c>
      <c r="AU272" s="271" t="s">
        <v>85</v>
      </c>
      <c r="AV272" s="15" t="s">
        <v>133</v>
      </c>
      <c r="AW272" s="15" t="s">
        <v>32</v>
      </c>
      <c r="AX272" s="15" t="s">
        <v>83</v>
      </c>
      <c r="AY272" s="271" t="s">
        <v>126</v>
      </c>
    </row>
    <row r="273" s="2" customFormat="1" ht="16.5" customHeight="1">
      <c r="A273" s="38"/>
      <c r="B273" s="39"/>
      <c r="C273" s="226" t="s">
        <v>404</v>
      </c>
      <c r="D273" s="226" t="s">
        <v>128</v>
      </c>
      <c r="E273" s="227" t="s">
        <v>405</v>
      </c>
      <c r="F273" s="228" t="s">
        <v>406</v>
      </c>
      <c r="G273" s="229" t="s">
        <v>131</v>
      </c>
      <c r="H273" s="230">
        <v>118</v>
      </c>
      <c r="I273" s="231"/>
      <c r="J273" s="232">
        <f>ROUND(I273*H273,2)</f>
        <v>0</v>
      </c>
      <c r="K273" s="228" t="s">
        <v>132</v>
      </c>
      <c r="L273" s="44"/>
      <c r="M273" s="233" t="s">
        <v>1</v>
      </c>
      <c r="N273" s="234" t="s">
        <v>41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133</v>
      </c>
      <c r="AT273" s="237" t="s">
        <v>128</v>
      </c>
      <c r="AU273" s="237" t="s">
        <v>85</v>
      </c>
      <c r="AY273" s="17" t="s">
        <v>126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83</v>
      </c>
      <c r="BK273" s="238">
        <f>ROUND(I273*H273,2)</f>
        <v>0</v>
      </c>
      <c r="BL273" s="17" t="s">
        <v>133</v>
      </c>
      <c r="BM273" s="237" t="s">
        <v>407</v>
      </c>
    </row>
    <row r="274" s="13" customFormat="1">
      <c r="A274" s="13"/>
      <c r="B274" s="239"/>
      <c r="C274" s="240"/>
      <c r="D274" s="241" t="s">
        <v>135</v>
      </c>
      <c r="E274" s="242" t="s">
        <v>1</v>
      </c>
      <c r="F274" s="243" t="s">
        <v>408</v>
      </c>
      <c r="G274" s="240"/>
      <c r="H274" s="242" t="s">
        <v>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135</v>
      </c>
      <c r="AU274" s="249" t="s">
        <v>85</v>
      </c>
      <c r="AV274" s="13" t="s">
        <v>83</v>
      </c>
      <c r="AW274" s="13" t="s">
        <v>32</v>
      </c>
      <c r="AX274" s="13" t="s">
        <v>76</v>
      </c>
      <c r="AY274" s="249" t="s">
        <v>126</v>
      </c>
    </row>
    <row r="275" s="14" customFormat="1">
      <c r="A275" s="14"/>
      <c r="B275" s="250"/>
      <c r="C275" s="251"/>
      <c r="D275" s="241" t="s">
        <v>135</v>
      </c>
      <c r="E275" s="252" t="s">
        <v>1</v>
      </c>
      <c r="F275" s="253" t="s">
        <v>409</v>
      </c>
      <c r="G275" s="251"/>
      <c r="H275" s="254">
        <v>118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135</v>
      </c>
      <c r="AU275" s="260" t="s">
        <v>85</v>
      </c>
      <c r="AV275" s="14" t="s">
        <v>85</v>
      </c>
      <c r="AW275" s="14" t="s">
        <v>32</v>
      </c>
      <c r="AX275" s="14" t="s">
        <v>76</v>
      </c>
      <c r="AY275" s="260" t="s">
        <v>126</v>
      </c>
    </row>
    <row r="276" s="15" customFormat="1">
      <c r="A276" s="15"/>
      <c r="B276" s="261"/>
      <c r="C276" s="262"/>
      <c r="D276" s="241" t="s">
        <v>135</v>
      </c>
      <c r="E276" s="263" t="s">
        <v>1</v>
      </c>
      <c r="F276" s="264" t="s">
        <v>137</v>
      </c>
      <c r="G276" s="262"/>
      <c r="H276" s="265">
        <v>118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1" t="s">
        <v>135</v>
      </c>
      <c r="AU276" s="271" t="s">
        <v>85</v>
      </c>
      <c r="AV276" s="15" t="s">
        <v>133</v>
      </c>
      <c r="AW276" s="15" t="s">
        <v>32</v>
      </c>
      <c r="AX276" s="15" t="s">
        <v>83</v>
      </c>
      <c r="AY276" s="271" t="s">
        <v>126</v>
      </c>
    </row>
    <row r="277" s="2" customFormat="1" ht="16.5" customHeight="1">
      <c r="A277" s="38"/>
      <c r="B277" s="39"/>
      <c r="C277" s="226" t="s">
        <v>410</v>
      </c>
      <c r="D277" s="226" t="s">
        <v>128</v>
      </c>
      <c r="E277" s="227" t="s">
        <v>411</v>
      </c>
      <c r="F277" s="228" t="s">
        <v>412</v>
      </c>
      <c r="G277" s="229" t="s">
        <v>131</v>
      </c>
      <c r="H277" s="230">
        <v>118</v>
      </c>
      <c r="I277" s="231"/>
      <c r="J277" s="232">
        <f>ROUND(I277*H277,2)</f>
        <v>0</v>
      </c>
      <c r="K277" s="228" t="s">
        <v>132</v>
      </c>
      <c r="L277" s="44"/>
      <c r="M277" s="233" t="s">
        <v>1</v>
      </c>
      <c r="N277" s="234" t="s">
        <v>41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133</v>
      </c>
      <c r="AT277" s="237" t="s">
        <v>128</v>
      </c>
      <c r="AU277" s="237" t="s">
        <v>85</v>
      </c>
      <c r="AY277" s="17" t="s">
        <v>126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83</v>
      </c>
      <c r="BK277" s="238">
        <f>ROUND(I277*H277,2)</f>
        <v>0</v>
      </c>
      <c r="BL277" s="17" t="s">
        <v>133</v>
      </c>
      <c r="BM277" s="237" t="s">
        <v>413</v>
      </c>
    </row>
    <row r="278" s="13" customFormat="1">
      <c r="A278" s="13"/>
      <c r="B278" s="239"/>
      <c r="C278" s="240"/>
      <c r="D278" s="241" t="s">
        <v>135</v>
      </c>
      <c r="E278" s="242" t="s">
        <v>1</v>
      </c>
      <c r="F278" s="243" t="s">
        <v>414</v>
      </c>
      <c r="G278" s="240"/>
      <c r="H278" s="242" t="s">
        <v>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135</v>
      </c>
      <c r="AU278" s="249" t="s">
        <v>85</v>
      </c>
      <c r="AV278" s="13" t="s">
        <v>83</v>
      </c>
      <c r="AW278" s="13" t="s">
        <v>32</v>
      </c>
      <c r="AX278" s="13" t="s">
        <v>76</v>
      </c>
      <c r="AY278" s="249" t="s">
        <v>126</v>
      </c>
    </row>
    <row r="279" s="14" customFormat="1">
      <c r="A279" s="14"/>
      <c r="B279" s="250"/>
      <c r="C279" s="251"/>
      <c r="D279" s="241" t="s">
        <v>135</v>
      </c>
      <c r="E279" s="252" t="s">
        <v>1</v>
      </c>
      <c r="F279" s="253" t="s">
        <v>409</v>
      </c>
      <c r="G279" s="251"/>
      <c r="H279" s="254">
        <v>118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0" t="s">
        <v>135</v>
      </c>
      <c r="AU279" s="260" t="s">
        <v>85</v>
      </c>
      <c r="AV279" s="14" t="s">
        <v>85</v>
      </c>
      <c r="AW279" s="14" t="s">
        <v>32</v>
      </c>
      <c r="AX279" s="14" t="s">
        <v>76</v>
      </c>
      <c r="AY279" s="260" t="s">
        <v>126</v>
      </c>
    </row>
    <row r="280" s="15" customFormat="1">
      <c r="A280" s="15"/>
      <c r="B280" s="261"/>
      <c r="C280" s="262"/>
      <c r="D280" s="241" t="s">
        <v>135</v>
      </c>
      <c r="E280" s="263" t="s">
        <v>1</v>
      </c>
      <c r="F280" s="264" t="s">
        <v>137</v>
      </c>
      <c r="G280" s="262"/>
      <c r="H280" s="265">
        <v>118</v>
      </c>
      <c r="I280" s="266"/>
      <c r="J280" s="262"/>
      <c r="K280" s="262"/>
      <c r="L280" s="267"/>
      <c r="M280" s="268"/>
      <c r="N280" s="269"/>
      <c r="O280" s="269"/>
      <c r="P280" s="269"/>
      <c r="Q280" s="269"/>
      <c r="R280" s="269"/>
      <c r="S280" s="269"/>
      <c r="T280" s="27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1" t="s">
        <v>135</v>
      </c>
      <c r="AU280" s="271" t="s">
        <v>85</v>
      </c>
      <c r="AV280" s="15" t="s">
        <v>133</v>
      </c>
      <c r="AW280" s="15" t="s">
        <v>32</v>
      </c>
      <c r="AX280" s="15" t="s">
        <v>83</v>
      </c>
      <c r="AY280" s="271" t="s">
        <v>126</v>
      </c>
    </row>
    <row r="281" s="2" customFormat="1" ht="16.5" customHeight="1">
      <c r="A281" s="38"/>
      <c r="B281" s="39"/>
      <c r="C281" s="275" t="s">
        <v>415</v>
      </c>
      <c r="D281" s="275" t="s">
        <v>398</v>
      </c>
      <c r="E281" s="276" t="s">
        <v>416</v>
      </c>
      <c r="F281" s="277" t="s">
        <v>417</v>
      </c>
      <c r="G281" s="278" t="s">
        <v>418</v>
      </c>
      <c r="H281" s="279">
        <v>4.0709999999999997</v>
      </c>
      <c r="I281" s="280"/>
      <c r="J281" s="281">
        <f>ROUND(I281*H281,2)</f>
        <v>0</v>
      </c>
      <c r="K281" s="277" t="s">
        <v>132</v>
      </c>
      <c r="L281" s="282"/>
      <c r="M281" s="283" t="s">
        <v>1</v>
      </c>
      <c r="N281" s="284" t="s">
        <v>41</v>
      </c>
      <c r="O281" s="91"/>
      <c r="P281" s="235">
        <f>O281*H281</f>
        <v>0</v>
      </c>
      <c r="Q281" s="235">
        <v>0.001</v>
      </c>
      <c r="R281" s="235">
        <f>Q281*H281</f>
        <v>0.004071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171</v>
      </c>
      <c r="AT281" s="237" t="s">
        <v>398</v>
      </c>
      <c r="AU281" s="237" t="s">
        <v>85</v>
      </c>
      <c r="AY281" s="17" t="s">
        <v>126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83</v>
      </c>
      <c r="BK281" s="238">
        <f>ROUND(I281*H281,2)</f>
        <v>0</v>
      </c>
      <c r="BL281" s="17" t="s">
        <v>133</v>
      </c>
      <c r="BM281" s="237" t="s">
        <v>419</v>
      </c>
    </row>
    <row r="282" s="13" customFormat="1">
      <c r="A282" s="13"/>
      <c r="B282" s="239"/>
      <c r="C282" s="240"/>
      <c r="D282" s="241" t="s">
        <v>135</v>
      </c>
      <c r="E282" s="242" t="s">
        <v>1</v>
      </c>
      <c r="F282" s="243" t="s">
        <v>420</v>
      </c>
      <c r="G282" s="240"/>
      <c r="H282" s="242" t="s">
        <v>1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135</v>
      </c>
      <c r="AU282" s="249" t="s">
        <v>85</v>
      </c>
      <c r="AV282" s="13" t="s">
        <v>83</v>
      </c>
      <c r="AW282" s="13" t="s">
        <v>32</v>
      </c>
      <c r="AX282" s="13" t="s">
        <v>76</v>
      </c>
      <c r="AY282" s="249" t="s">
        <v>126</v>
      </c>
    </row>
    <row r="283" s="14" customFormat="1">
      <c r="A283" s="14"/>
      <c r="B283" s="250"/>
      <c r="C283" s="251"/>
      <c r="D283" s="241" t="s">
        <v>135</v>
      </c>
      <c r="E283" s="252" t="s">
        <v>1</v>
      </c>
      <c r="F283" s="253" t="s">
        <v>421</v>
      </c>
      <c r="G283" s="251"/>
      <c r="H283" s="254">
        <v>4.0709999999999997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0" t="s">
        <v>135</v>
      </c>
      <c r="AU283" s="260" t="s">
        <v>85</v>
      </c>
      <c r="AV283" s="14" t="s">
        <v>85</v>
      </c>
      <c r="AW283" s="14" t="s">
        <v>32</v>
      </c>
      <c r="AX283" s="14" t="s">
        <v>76</v>
      </c>
      <c r="AY283" s="260" t="s">
        <v>126</v>
      </c>
    </row>
    <row r="284" s="15" customFormat="1">
      <c r="A284" s="15"/>
      <c r="B284" s="261"/>
      <c r="C284" s="262"/>
      <c r="D284" s="241" t="s">
        <v>135</v>
      </c>
      <c r="E284" s="263" t="s">
        <v>1</v>
      </c>
      <c r="F284" s="264" t="s">
        <v>137</v>
      </c>
      <c r="G284" s="262"/>
      <c r="H284" s="265">
        <v>4.0709999999999997</v>
      </c>
      <c r="I284" s="266"/>
      <c r="J284" s="262"/>
      <c r="K284" s="262"/>
      <c r="L284" s="267"/>
      <c r="M284" s="268"/>
      <c r="N284" s="269"/>
      <c r="O284" s="269"/>
      <c r="P284" s="269"/>
      <c r="Q284" s="269"/>
      <c r="R284" s="269"/>
      <c r="S284" s="269"/>
      <c r="T284" s="27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1" t="s">
        <v>135</v>
      </c>
      <c r="AU284" s="271" t="s">
        <v>85</v>
      </c>
      <c r="AV284" s="15" t="s">
        <v>133</v>
      </c>
      <c r="AW284" s="15" t="s">
        <v>32</v>
      </c>
      <c r="AX284" s="15" t="s">
        <v>83</v>
      </c>
      <c r="AY284" s="271" t="s">
        <v>126</v>
      </c>
    </row>
    <row r="285" s="2" customFormat="1" ht="16.5" customHeight="1">
      <c r="A285" s="38"/>
      <c r="B285" s="39"/>
      <c r="C285" s="226" t="s">
        <v>422</v>
      </c>
      <c r="D285" s="226" t="s">
        <v>128</v>
      </c>
      <c r="E285" s="227" t="s">
        <v>423</v>
      </c>
      <c r="F285" s="228" t="s">
        <v>424</v>
      </c>
      <c r="G285" s="229" t="s">
        <v>131</v>
      </c>
      <c r="H285" s="230">
        <v>118</v>
      </c>
      <c r="I285" s="231"/>
      <c r="J285" s="232">
        <f>ROUND(I285*H285,2)</f>
        <v>0</v>
      </c>
      <c r="K285" s="228" t="s">
        <v>132</v>
      </c>
      <c r="L285" s="44"/>
      <c r="M285" s="233" t="s">
        <v>1</v>
      </c>
      <c r="N285" s="234" t="s">
        <v>41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133</v>
      </c>
      <c r="AT285" s="237" t="s">
        <v>128</v>
      </c>
      <c r="AU285" s="237" t="s">
        <v>85</v>
      </c>
      <c r="AY285" s="17" t="s">
        <v>126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83</v>
      </c>
      <c r="BK285" s="238">
        <f>ROUND(I285*H285,2)</f>
        <v>0</v>
      </c>
      <c r="BL285" s="17" t="s">
        <v>133</v>
      </c>
      <c r="BM285" s="237" t="s">
        <v>425</v>
      </c>
    </row>
    <row r="286" s="13" customFormat="1">
      <c r="A286" s="13"/>
      <c r="B286" s="239"/>
      <c r="C286" s="240"/>
      <c r="D286" s="241" t="s">
        <v>135</v>
      </c>
      <c r="E286" s="242" t="s">
        <v>1</v>
      </c>
      <c r="F286" s="243" t="s">
        <v>426</v>
      </c>
      <c r="G286" s="240"/>
      <c r="H286" s="242" t="s">
        <v>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135</v>
      </c>
      <c r="AU286" s="249" t="s">
        <v>85</v>
      </c>
      <c r="AV286" s="13" t="s">
        <v>83</v>
      </c>
      <c r="AW286" s="13" t="s">
        <v>32</v>
      </c>
      <c r="AX286" s="13" t="s">
        <v>76</v>
      </c>
      <c r="AY286" s="249" t="s">
        <v>126</v>
      </c>
    </row>
    <row r="287" s="14" customFormat="1">
      <c r="A287" s="14"/>
      <c r="B287" s="250"/>
      <c r="C287" s="251"/>
      <c r="D287" s="241" t="s">
        <v>135</v>
      </c>
      <c r="E287" s="252" t="s">
        <v>1</v>
      </c>
      <c r="F287" s="253" t="s">
        <v>409</v>
      </c>
      <c r="G287" s="251"/>
      <c r="H287" s="254">
        <v>118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135</v>
      </c>
      <c r="AU287" s="260" t="s">
        <v>85</v>
      </c>
      <c r="AV287" s="14" t="s">
        <v>85</v>
      </c>
      <c r="AW287" s="14" t="s">
        <v>32</v>
      </c>
      <c r="AX287" s="14" t="s">
        <v>76</v>
      </c>
      <c r="AY287" s="260" t="s">
        <v>126</v>
      </c>
    </row>
    <row r="288" s="15" customFormat="1">
      <c r="A288" s="15"/>
      <c r="B288" s="261"/>
      <c r="C288" s="262"/>
      <c r="D288" s="241" t="s">
        <v>135</v>
      </c>
      <c r="E288" s="263" t="s">
        <v>1</v>
      </c>
      <c r="F288" s="264" t="s">
        <v>137</v>
      </c>
      <c r="G288" s="262"/>
      <c r="H288" s="265">
        <v>118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1" t="s">
        <v>135</v>
      </c>
      <c r="AU288" s="271" t="s">
        <v>85</v>
      </c>
      <c r="AV288" s="15" t="s">
        <v>133</v>
      </c>
      <c r="AW288" s="15" t="s">
        <v>32</v>
      </c>
      <c r="AX288" s="15" t="s">
        <v>83</v>
      </c>
      <c r="AY288" s="271" t="s">
        <v>126</v>
      </c>
    </row>
    <row r="289" s="2" customFormat="1" ht="16.5" customHeight="1">
      <c r="A289" s="38"/>
      <c r="B289" s="39"/>
      <c r="C289" s="226" t="s">
        <v>427</v>
      </c>
      <c r="D289" s="226" t="s">
        <v>128</v>
      </c>
      <c r="E289" s="227" t="s">
        <v>428</v>
      </c>
      <c r="F289" s="228" t="s">
        <v>429</v>
      </c>
      <c r="G289" s="229" t="s">
        <v>131</v>
      </c>
      <c r="H289" s="230">
        <v>271</v>
      </c>
      <c r="I289" s="231"/>
      <c r="J289" s="232">
        <f>ROUND(I289*H289,2)</f>
        <v>0</v>
      </c>
      <c r="K289" s="228" t="s">
        <v>132</v>
      </c>
      <c r="L289" s="44"/>
      <c r="M289" s="233" t="s">
        <v>1</v>
      </c>
      <c r="N289" s="234" t="s">
        <v>41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133</v>
      </c>
      <c r="AT289" s="237" t="s">
        <v>128</v>
      </c>
      <c r="AU289" s="237" t="s">
        <v>85</v>
      </c>
      <c r="AY289" s="17" t="s">
        <v>126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83</v>
      </c>
      <c r="BK289" s="238">
        <f>ROUND(I289*H289,2)</f>
        <v>0</v>
      </c>
      <c r="BL289" s="17" t="s">
        <v>133</v>
      </c>
      <c r="BM289" s="237" t="s">
        <v>430</v>
      </c>
    </row>
    <row r="290" s="13" customFormat="1">
      <c r="A290" s="13"/>
      <c r="B290" s="239"/>
      <c r="C290" s="240"/>
      <c r="D290" s="241" t="s">
        <v>135</v>
      </c>
      <c r="E290" s="242" t="s">
        <v>1</v>
      </c>
      <c r="F290" s="243" t="s">
        <v>431</v>
      </c>
      <c r="G290" s="240"/>
      <c r="H290" s="242" t="s">
        <v>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135</v>
      </c>
      <c r="AU290" s="249" t="s">
        <v>85</v>
      </c>
      <c r="AV290" s="13" t="s">
        <v>83</v>
      </c>
      <c r="AW290" s="13" t="s">
        <v>32</v>
      </c>
      <c r="AX290" s="13" t="s">
        <v>76</v>
      </c>
      <c r="AY290" s="249" t="s">
        <v>126</v>
      </c>
    </row>
    <row r="291" s="14" customFormat="1">
      <c r="A291" s="14"/>
      <c r="B291" s="250"/>
      <c r="C291" s="251"/>
      <c r="D291" s="241" t="s">
        <v>135</v>
      </c>
      <c r="E291" s="252" t="s">
        <v>1</v>
      </c>
      <c r="F291" s="253" t="s">
        <v>432</v>
      </c>
      <c r="G291" s="251"/>
      <c r="H291" s="254">
        <v>271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135</v>
      </c>
      <c r="AU291" s="260" t="s">
        <v>85</v>
      </c>
      <c r="AV291" s="14" t="s">
        <v>85</v>
      </c>
      <c r="AW291" s="14" t="s">
        <v>32</v>
      </c>
      <c r="AX291" s="14" t="s">
        <v>76</v>
      </c>
      <c r="AY291" s="260" t="s">
        <v>126</v>
      </c>
    </row>
    <row r="292" s="15" customFormat="1">
      <c r="A292" s="15"/>
      <c r="B292" s="261"/>
      <c r="C292" s="262"/>
      <c r="D292" s="241" t="s">
        <v>135</v>
      </c>
      <c r="E292" s="263" t="s">
        <v>1</v>
      </c>
      <c r="F292" s="264" t="s">
        <v>137</v>
      </c>
      <c r="G292" s="262"/>
      <c r="H292" s="265">
        <v>271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1" t="s">
        <v>135</v>
      </c>
      <c r="AU292" s="271" t="s">
        <v>85</v>
      </c>
      <c r="AV292" s="15" t="s">
        <v>133</v>
      </c>
      <c r="AW292" s="15" t="s">
        <v>32</v>
      </c>
      <c r="AX292" s="15" t="s">
        <v>83</v>
      </c>
      <c r="AY292" s="271" t="s">
        <v>126</v>
      </c>
    </row>
    <row r="293" s="12" customFormat="1" ht="22.8" customHeight="1">
      <c r="A293" s="12"/>
      <c r="B293" s="210"/>
      <c r="C293" s="211"/>
      <c r="D293" s="212" t="s">
        <v>75</v>
      </c>
      <c r="E293" s="224" t="s">
        <v>85</v>
      </c>
      <c r="F293" s="224" t="s">
        <v>433</v>
      </c>
      <c r="G293" s="211"/>
      <c r="H293" s="211"/>
      <c r="I293" s="214"/>
      <c r="J293" s="225">
        <f>BK293</f>
        <v>0</v>
      </c>
      <c r="K293" s="211"/>
      <c r="L293" s="216"/>
      <c r="M293" s="217"/>
      <c r="N293" s="218"/>
      <c r="O293" s="218"/>
      <c r="P293" s="219">
        <f>SUM(P294:P301)</f>
        <v>0</v>
      </c>
      <c r="Q293" s="218"/>
      <c r="R293" s="219">
        <f>SUM(R294:R301)</f>
        <v>6.0827835599999993</v>
      </c>
      <c r="S293" s="218"/>
      <c r="T293" s="220">
        <f>SUM(T294:T301)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1" t="s">
        <v>83</v>
      </c>
      <c r="AT293" s="222" t="s">
        <v>75</v>
      </c>
      <c r="AU293" s="222" t="s">
        <v>83</v>
      </c>
      <c r="AY293" s="221" t="s">
        <v>126</v>
      </c>
      <c r="BK293" s="223">
        <f>SUM(BK294:BK301)</f>
        <v>0</v>
      </c>
    </row>
    <row r="294" s="2" customFormat="1" ht="16.5" customHeight="1">
      <c r="A294" s="38"/>
      <c r="B294" s="39"/>
      <c r="C294" s="226" t="s">
        <v>434</v>
      </c>
      <c r="D294" s="226" t="s">
        <v>128</v>
      </c>
      <c r="E294" s="227" t="s">
        <v>435</v>
      </c>
      <c r="F294" s="228" t="s">
        <v>436</v>
      </c>
      <c r="G294" s="229" t="s">
        <v>167</v>
      </c>
      <c r="H294" s="230">
        <v>2.2679999999999998</v>
      </c>
      <c r="I294" s="231"/>
      <c r="J294" s="232">
        <f>ROUND(I294*H294,2)</f>
        <v>0</v>
      </c>
      <c r="K294" s="228" t="s">
        <v>132</v>
      </c>
      <c r="L294" s="44"/>
      <c r="M294" s="233" t="s">
        <v>1</v>
      </c>
      <c r="N294" s="234" t="s">
        <v>41</v>
      </c>
      <c r="O294" s="91"/>
      <c r="P294" s="235">
        <f>O294*H294</f>
        <v>0</v>
      </c>
      <c r="Q294" s="235">
        <v>2.5018699999999998</v>
      </c>
      <c r="R294" s="235">
        <f>Q294*H294</f>
        <v>5.6742411599999993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133</v>
      </c>
      <c r="AT294" s="237" t="s">
        <v>128</v>
      </c>
      <c r="AU294" s="237" t="s">
        <v>85</v>
      </c>
      <c r="AY294" s="17" t="s">
        <v>126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133</v>
      </c>
      <c r="BM294" s="237" t="s">
        <v>437</v>
      </c>
    </row>
    <row r="295" s="13" customFormat="1">
      <c r="A295" s="13"/>
      <c r="B295" s="239"/>
      <c r="C295" s="240"/>
      <c r="D295" s="241" t="s">
        <v>135</v>
      </c>
      <c r="E295" s="242" t="s">
        <v>1</v>
      </c>
      <c r="F295" s="243" t="s">
        <v>438</v>
      </c>
      <c r="G295" s="240"/>
      <c r="H295" s="242" t="s">
        <v>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135</v>
      </c>
      <c r="AU295" s="249" t="s">
        <v>85</v>
      </c>
      <c r="AV295" s="13" t="s">
        <v>83</v>
      </c>
      <c r="AW295" s="13" t="s">
        <v>32</v>
      </c>
      <c r="AX295" s="13" t="s">
        <v>76</v>
      </c>
      <c r="AY295" s="249" t="s">
        <v>126</v>
      </c>
    </row>
    <row r="296" s="14" customFormat="1">
      <c r="A296" s="14"/>
      <c r="B296" s="250"/>
      <c r="C296" s="251"/>
      <c r="D296" s="241" t="s">
        <v>135</v>
      </c>
      <c r="E296" s="252" t="s">
        <v>1</v>
      </c>
      <c r="F296" s="253" t="s">
        <v>305</v>
      </c>
      <c r="G296" s="251"/>
      <c r="H296" s="254">
        <v>2.2679999999999998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135</v>
      </c>
      <c r="AU296" s="260" t="s">
        <v>85</v>
      </c>
      <c r="AV296" s="14" t="s">
        <v>85</v>
      </c>
      <c r="AW296" s="14" t="s">
        <v>32</v>
      </c>
      <c r="AX296" s="14" t="s">
        <v>76</v>
      </c>
      <c r="AY296" s="260" t="s">
        <v>126</v>
      </c>
    </row>
    <row r="297" s="15" customFormat="1">
      <c r="A297" s="15"/>
      <c r="B297" s="261"/>
      <c r="C297" s="262"/>
      <c r="D297" s="241" t="s">
        <v>135</v>
      </c>
      <c r="E297" s="263" t="s">
        <v>1</v>
      </c>
      <c r="F297" s="264" t="s">
        <v>137</v>
      </c>
      <c r="G297" s="262"/>
      <c r="H297" s="265">
        <v>2.2679999999999998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1" t="s">
        <v>135</v>
      </c>
      <c r="AU297" s="271" t="s">
        <v>85</v>
      </c>
      <c r="AV297" s="15" t="s">
        <v>133</v>
      </c>
      <c r="AW297" s="15" t="s">
        <v>32</v>
      </c>
      <c r="AX297" s="15" t="s">
        <v>83</v>
      </c>
      <c r="AY297" s="271" t="s">
        <v>126</v>
      </c>
    </row>
    <row r="298" s="2" customFormat="1" ht="16.5" customHeight="1">
      <c r="A298" s="38"/>
      <c r="B298" s="39"/>
      <c r="C298" s="226" t="s">
        <v>439</v>
      </c>
      <c r="D298" s="226" t="s">
        <v>128</v>
      </c>
      <c r="E298" s="227" t="s">
        <v>440</v>
      </c>
      <c r="F298" s="228" t="s">
        <v>441</v>
      </c>
      <c r="G298" s="229" t="s">
        <v>442</v>
      </c>
      <c r="H298" s="230">
        <v>30.239999999999998</v>
      </c>
      <c r="I298" s="231"/>
      <c r="J298" s="232">
        <f>ROUND(I298*H298,2)</f>
        <v>0</v>
      </c>
      <c r="K298" s="228" t="s">
        <v>132</v>
      </c>
      <c r="L298" s="44"/>
      <c r="M298" s="233" t="s">
        <v>1</v>
      </c>
      <c r="N298" s="234" t="s">
        <v>41</v>
      </c>
      <c r="O298" s="91"/>
      <c r="P298" s="235">
        <f>O298*H298</f>
        <v>0</v>
      </c>
      <c r="Q298" s="235">
        <v>0.013509999999999999</v>
      </c>
      <c r="R298" s="235">
        <f>Q298*H298</f>
        <v>0.40854239999999997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133</v>
      </c>
      <c r="AT298" s="237" t="s">
        <v>128</v>
      </c>
      <c r="AU298" s="237" t="s">
        <v>85</v>
      </c>
      <c r="AY298" s="17" t="s">
        <v>126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133</v>
      </c>
      <c r="BM298" s="237" t="s">
        <v>443</v>
      </c>
    </row>
    <row r="299" s="13" customFormat="1">
      <c r="A299" s="13"/>
      <c r="B299" s="239"/>
      <c r="C299" s="240"/>
      <c r="D299" s="241" t="s">
        <v>135</v>
      </c>
      <c r="E299" s="242" t="s">
        <v>1</v>
      </c>
      <c r="F299" s="243" t="s">
        <v>304</v>
      </c>
      <c r="G299" s="240"/>
      <c r="H299" s="242" t="s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135</v>
      </c>
      <c r="AU299" s="249" t="s">
        <v>85</v>
      </c>
      <c r="AV299" s="13" t="s">
        <v>83</v>
      </c>
      <c r="AW299" s="13" t="s">
        <v>32</v>
      </c>
      <c r="AX299" s="13" t="s">
        <v>76</v>
      </c>
      <c r="AY299" s="249" t="s">
        <v>126</v>
      </c>
    </row>
    <row r="300" s="14" customFormat="1">
      <c r="A300" s="14"/>
      <c r="B300" s="250"/>
      <c r="C300" s="251"/>
      <c r="D300" s="241" t="s">
        <v>135</v>
      </c>
      <c r="E300" s="252" t="s">
        <v>1</v>
      </c>
      <c r="F300" s="253" t="s">
        <v>444</v>
      </c>
      <c r="G300" s="251"/>
      <c r="H300" s="254">
        <v>30.239999999999998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135</v>
      </c>
      <c r="AU300" s="260" t="s">
        <v>85</v>
      </c>
      <c r="AV300" s="14" t="s">
        <v>85</v>
      </c>
      <c r="AW300" s="14" t="s">
        <v>32</v>
      </c>
      <c r="AX300" s="14" t="s">
        <v>76</v>
      </c>
      <c r="AY300" s="260" t="s">
        <v>126</v>
      </c>
    </row>
    <row r="301" s="15" customFormat="1">
      <c r="A301" s="15"/>
      <c r="B301" s="261"/>
      <c r="C301" s="262"/>
      <c r="D301" s="241" t="s">
        <v>135</v>
      </c>
      <c r="E301" s="263" t="s">
        <v>1</v>
      </c>
      <c r="F301" s="264" t="s">
        <v>137</v>
      </c>
      <c r="G301" s="262"/>
      <c r="H301" s="265">
        <v>30.239999999999998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1" t="s">
        <v>135</v>
      </c>
      <c r="AU301" s="271" t="s">
        <v>85</v>
      </c>
      <c r="AV301" s="15" t="s">
        <v>133</v>
      </c>
      <c r="AW301" s="15" t="s">
        <v>32</v>
      </c>
      <c r="AX301" s="15" t="s">
        <v>83</v>
      </c>
      <c r="AY301" s="271" t="s">
        <v>126</v>
      </c>
    </row>
    <row r="302" s="12" customFormat="1" ht="22.8" customHeight="1">
      <c r="A302" s="12"/>
      <c r="B302" s="210"/>
      <c r="C302" s="211"/>
      <c r="D302" s="212" t="s">
        <v>75</v>
      </c>
      <c r="E302" s="224" t="s">
        <v>142</v>
      </c>
      <c r="F302" s="224" t="s">
        <v>445</v>
      </c>
      <c r="G302" s="211"/>
      <c r="H302" s="211"/>
      <c r="I302" s="214"/>
      <c r="J302" s="225">
        <f>BK302</f>
        <v>0</v>
      </c>
      <c r="K302" s="211"/>
      <c r="L302" s="216"/>
      <c r="M302" s="217"/>
      <c r="N302" s="218"/>
      <c r="O302" s="218"/>
      <c r="P302" s="219">
        <f>SUM(P303:P310)</f>
        <v>0</v>
      </c>
      <c r="Q302" s="218"/>
      <c r="R302" s="219">
        <f>SUM(R303:R310)</f>
        <v>6.3108599999999999</v>
      </c>
      <c r="S302" s="218"/>
      <c r="T302" s="220">
        <f>SUM(T303:T310)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1" t="s">
        <v>83</v>
      </c>
      <c r="AT302" s="222" t="s">
        <v>75</v>
      </c>
      <c r="AU302" s="222" t="s">
        <v>83</v>
      </c>
      <c r="AY302" s="221" t="s">
        <v>126</v>
      </c>
      <c r="BK302" s="223">
        <f>SUM(BK303:BK310)</f>
        <v>0</v>
      </c>
    </row>
    <row r="303" s="2" customFormat="1" ht="16.5" customHeight="1">
      <c r="A303" s="38"/>
      <c r="B303" s="39"/>
      <c r="C303" s="226" t="s">
        <v>446</v>
      </c>
      <c r="D303" s="226" t="s">
        <v>128</v>
      </c>
      <c r="E303" s="227" t="s">
        <v>447</v>
      </c>
      <c r="F303" s="228" t="s">
        <v>448</v>
      </c>
      <c r="G303" s="229" t="s">
        <v>149</v>
      </c>
      <c r="H303" s="230">
        <v>18</v>
      </c>
      <c r="I303" s="231"/>
      <c r="J303" s="232">
        <f>ROUND(I303*H303,2)</f>
        <v>0</v>
      </c>
      <c r="K303" s="228" t="s">
        <v>132</v>
      </c>
      <c r="L303" s="44"/>
      <c r="M303" s="233" t="s">
        <v>1</v>
      </c>
      <c r="N303" s="234" t="s">
        <v>41</v>
      </c>
      <c r="O303" s="91"/>
      <c r="P303" s="235">
        <f>O303*H303</f>
        <v>0</v>
      </c>
      <c r="Q303" s="235">
        <v>0.24127000000000001</v>
      </c>
      <c r="R303" s="235">
        <f>Q303*H303</f>
        <v>4.3428599999999999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133</v>
      </c>
      <c r="AT303" s="237" t="s">
        <v>128</v>
      </c>
      <c r="AU303" s="237" t="s">
        <v>85</v>
      </c>
      <c r="AY303" s="17" t="s">
        <v>126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83</v>
      </c>
      <c r="BK303" s="238">
        <f>ROUND(I303*H303,2)</f>
        <v>0</v>
      </c>
      <c r="BL303" s="17" t="s">
        <v>133</v>
      </c>
      <c r="BM303" s="237" t="s">
        <v>449</v>
      </c>
    </row>
    <row r="304" s="13" customFormat="1">
      <c r="A304" s="13"/>
      <c r="B304" s="239"/>
      <c r="C304" s="240"/>
      <c r="D304" s="241" t="s">
        <v>135</v>
      </c>
      <c r="E304" s="242" t="s">
        <v>1</v>
      </c>
      <c r="F304" s="243" t="s">
        <v>450</v>
      </c>
      <c r="G304" s="240"/>
      <c r="H304" s="242" t="s">
        <v>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135</v>
      </c>
      <c r="AU304" s="249" t="s">
        <v>85</v>
      </c>
      <c r="AV304" s="13" t="s">
        <v>83</v>
      </c>
      <c r="AW304" s="13" t="s">
        <v>32</v>
      </c>
      <c r="AX304" s="13" t="s">
        <v>76</v>
      </c>
      <c r="AY304" s="249" t="s">
        <v>126</v>
      </c>
    </row>
    <row r="305" s="14" customFormat="1">
      <c r="A305" s="14"/>
      <c r="B305" s="250"/>
      <c r="C305" s="251"/>
      <c r="D305" s="241" t="s">
        <v>135</v>
      </c>
      <c r="E305" s="252" t="s">
        <v>1</v>
      </c>
      <c r="F305" s="253" t="s">
        <v>226</v>
      </c>
      <c r="G305" s="251"/>
      <c r="H305" s="254">
        <v>18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0" t="s">
        <v>135</v>
      </c>
      <c r="AU305" s="260" t="s">
        <v>85</v>
      </c>
      <c r="AV305" s="14" t="s">
        <v>85</v>
      </c>
      <c r="AW305" s="14" t="s">
        <v>32</v>
      </c>
      <c r="AX305" s="14" t="s">
        <v>76</v>
      </c>
      <c r="AY305" s="260" t="s">
        <v>126</v>
      </c>
    </row>
    <row r="306" s="15" customFormat="1">
      <c r="A306" s="15"/>
      <c r="B306" s="261"/>
      <c r="C306" s="262"/>
      <c r="D306" s="241" t="s">
        <v>135</v>
      </c>
      <c r="E306" s="263" t="s">
        <v>1</v>
      </c>
      <c r="F306" s="264" t="s">
        <v>137</v>
      </c>
      <c r="G306" s="262"/>
      <c r="H306" s="265">
        <v>18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1" t="s">
        <v>135</v>
      </c>
      <c r="AU306" s="271" t="s">
        <v>85</v>
      </c>
      <c r="AV306" s="15" t="s">
        <v>133</v>
      </c>
      <c r="AW306" s="15" t="s">
        <v>32</v>
      </c>
      <c r="AX306" s="15" t="s">
        <v>83</v>
      </c>
      <c r="AY306" s="271" t="s">
        <v>126</v>
      </c>
    </row>
    <row r="307" s="2" customFormat="1" ht="16.5" customHeight="1">
      <c r="A307" s="38"/>
      <c r="B307" s="39"/>
      <c r="C307" s="275" t="s">
        <v>451</v>
      </c>
      <c r="D307" s="275" t="s">
        <v>398</v>
      </c>
      <c r="E307" s="276" t="s">
        <v>452</v>
      </c>
      <c r="F307" s="277" t="s">
        <v>453</v>
      </c>
      <c r="G307" s="278" t="s">
        <v>442</v>
      </c>
      <c r="H307" s="279">
        <v>164</v>
      </c>
      <c r="I307" s="280"/>
      <c r="J307" s="281">
        <f>ROUND(I307*H307,2)</f>
        <v>0</v>
      </c>
      <c r="K307" s="277" t="s">
        <v>132</v>
      </c>
      <c r="L307" s="282"/>
      <c r="M307" s="283" t="s">
        <v>1</v>
      </c>
      <c r="N307" s="284" t="s">
        <v>41</v>
      </c>
      <c r="O307" s="91"/>
      <c r="P307" s="235">
        <f>O307*H307</f>
        <v>0</v>
      </c>
      <c r="Q307" s="235">
        <v>0.012</v>
      </c>
      <c r="R307" s="235">
        <f>Q307*H307</f>
        <v>1.968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171</v>
      </c>
      <c r="AT307" s="237" t="s">
        <v>398</v>
      </c>
      <c r="AU307" s="237" t="s">
        <v>85</v>
      </c>
      <c r="AY307" s="17" t="s">
        <v>126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83</v>
      </c>
      <c r="BK307" s="238">
        <f>ROUND(I307*H307,2)</f>
        <v>0</v>
      </c>
      <c r="BL307" s="17" t="s">
        <v>133</v>
      </c>
      <c r="BM307" s="237" t="s">
        <v>454</v>
      </c>
    </row>
    <row r="308" s="13" customFormat="1">
      <c r="A308" s="13"/>
      <c r="B308" s="239"/>
      <c r="C308" s="240"/>
      <c r="D308" s="241" t="s">
        <v>135</v>
      </c>
      <c r="E308" s="242" t="s">
        <v>1</v>
      </c>
      <c r="F308" s="243" t="s">
        <v>203</v>
      </c>
      <c r="G308" s="240"/>
      <c r="H308" s="242" t="s">
        <v>1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135</v>
      </c>
      <c r="AU308" s="249" t="s">
        <v>85</v>
      </c>
      <c r="AV308" s="13" t="s">
        <v>83</v>
      </c>
      <c r="AW308" s="13" t="s">
        <v>32</v>
      </c>
      <c r="AX308" s="13" t="s">
        <v>76</v>
      </c>
      <c r="AY308" s="249" t="s">
        <v>126</v>
      </c>
    </row>
    <row r="309" s="14" customFormat="1">
      <c r="A309" s="14"/>
      <c r="B309" s="250"/>
      <c r="C309" s="251"/>
      <c r="D309" s="241" t="s">
        <v>135</v>
      </c>
      <c r="E309" s="252" t="s">
        <v>1</v>
      </c>
      <c r="F309" s="253" t="s">
        <v>455</v>
      </c>
      <c r="G309" s="251"/>
      <c r="H309" s="254">
        <v>164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0" t="s">
        <v>135</v>
      </c>
      <c r="AU309" s="260" t="s">
        <v>85</v>
      </c>
      <c r="AV309" s="14" t="s">
        <v>85</v>
      </c>
      <c r="AW309" s="14" t="s">
        <v>32</v>
      </c>
      <c r="AX309" s="14" t="s">
        <v>76</v>
      </c>
      <c r="AY309" s="260" t="s">
        <v>126</v>
      </c>
    </row>
    <row r="310" s="15" customFormat="1">
      <c r="A310" s="15"/>
      <c r="B310" s="261"/>
      <c r="C310" s="262"/>
      <c r="D310" s="241" t="s">
        <v>135</v>
      </c>
      <c r="E310" s="263" t="s">
        <v>1</v>
      </c>
      <c r="F310" s="264" t="s">
        <v>137</v>
      </c>
      <c r="G310" s="262"/>
      <c r="H310" s="265">
        <v>164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1" t="s">
        <v>135</v>
      </c>
      <c r="AU310" s="271" t="s">
        <v>85</v>
      </c>
      <c r="AV310" s="15" t="s">
        <v>133</v>
      </c>
      <c r="AW310" s="15" t="s">
        <v>32</v>
      </c>
      <c r="AX310" s="15" t="s">
        <v>83</v>
      </c>
      <c r="AY310" s="271" t="s">
        <v>126</v>
      </c>
    </row>
    <row r="311" s="12" customFormat="1" ht="22.8" customHeight="1">
      <c r="A311" s="12"/>
      <c r="B311" s="210"/>
      <c r="C311" s="211"/>
      <c r="D311" s="212" t="s">
        <v>75</v>
      </c>
      <c r="E311" s="224" t="s">
        <v>133</v>
      </c>
      <c r="F311" s="224" t="s">
        <v>456</v>
      </c>
      <c r="G311" s="211"/>
      <c r="H311" s="211"/>
      <c r="I311" s="214"/>
      <c r="J311" s="225">
        <f>BK311</f>
        <v>0</v>
      </c>
      <c r="K311" s="211"/>
      <c r="L311" s="216"/>
      <c r="M311" s="217"/>
      <c r="N311" s="218"/>
      <c r="O311" s="218"/>
      <c r="P311" s="219">
        <f>SUM(P312:P315)</f>
        <v>0</v>
      </c>
      <c r="Q311" s="218"/>
      <c r="R311" s="219">
        <f>SUM(R312:R315)</f>
        <v>0</v>
      </c>
      <c r="S311" s="218"/>
      <c r="T311" s="220">
        <f>SUM(T312:T315)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1" t="s">
        <v>83</v>
      </c>
      <c r="AT311" s="222" t="s">
        <v>75</v>
      </c>
      <c r="AU311" s="222" t="s">
        <v>83</v>
      </c>
      <c r="AY311" s="221" t="s">
        <v>126</v>
      </c>
      <c r="BK311" s="223">
        <f>SUM(BK312:BK315)</f>
        <v>0</v>
      </c>
    </row>
    <row r="312" s="2" customFormat="1" ht="16.5" customHeight="1">
      <c r="A312" s="38"/>
      <c r="B312" s="39"/>
      <c r="C312" s="226" t="s">
        <v>457</v>
      </c>
      <c r="D312" s="226" t="s">
        <v>128</v>
      </c>
      <c r="E312" s="227" t="s">
        <v>458</v>
      </c>
      <c r="F312" s="228" t="s">
        <v>459</v>
      </c>
      <c r="G312" s="229" t="s">
        <v>167</v>
      </c>
      <c r="H312" s="230">
        <v>0.56699999999999995</v>
      </c>
      <c r="I312" s="231"/>
      <c r="J312" s="232">
        <f>ROUND(I312*H312,2)</f>
        <v>0</v>
      </c>
      <c r="K312" s="228" t="s">
        <v>132</v>
      </c>
      <c r="L312" s="44"/>
      <c r="M312" s="233" t="s">
        <v>1</v>
      </c>
      <c r="N312" s="234" t="s">
        <v>41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133</v>
      </c>
      <c r="AT312" s="237" t="s">
        <v>128</v>
      </c>
      <c r="AU312" s="237" t="s">
        <v>85</v>
      </c>
      <c r="AY312" s="17" t="s">
        <v>126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83</v>
      </c>
      <c r="BK312" s="238">
        <f>ROUND(I312*H312,2)</f>
        <v>0</v>
      </c>
      <c r="BL312" s="17" t="s">
        <v>133</v>
      </c>
      <c r="BM312" s="237" t="s">
        <v>460</v>
      </c>
    </row>
    <row r="313" s="13" customFormat="1">
      <c r="A313" s="13"/>
      <c r="B313" s="239"/>
      <c r="C313" s="240"/>
      <c r="D313" s="241" t="s">
        <v>135</v>
      </c>
      <c r="E313" s="242" t="s">
        <v>1</v>
      </c>
      <c r="F313" s="243" t="s">
        <v>461</v>
      </c>
      <c r="G313" s="240"/>
      <c r="H313" s="242" t="s">
        <v>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135</v>
      </c>
      <c r="AU313" s="249" t="s">
        <v>85</v>
      </c>
      <c r="AV313" s="13" t="s">
        <v>83</v>
      </c>
      <c r="AW313" s="13" t="s">
        <v>32</v>
      </c>
      <c r="AX313" s="13" t="s">
        <v>76</v>
      </c>
      <c r="AY313" s="249" t="s">
        <v>126</v>
      </c>
    </row>
    <row r="314" s="14" customFormat="1">
      <c r="A314" s="14"/>
      <c r="B314" s="250"/>
      <c r="C314" s="251"/>
      <c r="D314" s="241" t="s">
        <v>135</v>
      </c>
      <c r="E314" s="252" t="s">
        <v>1</v>
      </c>
      <c r="F314" s="253" t="s">
        <v>462</v>
      </c>
      <c r="G314" s="251"/>
      <c r="H314" s="254">
        <v>0.56699999999999995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135</v>
      </c>
      <c r="AU314" s="260" t="s">
        <v>85</v>
      </c>
      <c r="AV314" s="14" t="s">
        <v>85</v>
      </c>
      <c r="AW314" s="14" t="s">
        <v>32</v>
      </c>
      <c r="AX314" s="14" t="s">
        <v>76</v>
      </c>
      <c r="AY314" s="260" t="s">
        <v>126</v>
      </c>
    </row>
    <row r="315" s="15" customFormat="1">
      <c r="A315" s="15"/>
      <c r="B315" s="261"/>
      <c r="C315" s="262"/>
      <c r="D315" s="241" t="s">
        <v>135</v>
      </c>
      <c r="E315" s="263" t="s">
        <v>1</v>
      </c>
      <c r="F315" s="264" t="s">
        <v>137</v>
      </c>
      <c r="G315" s="262"/>
      <c r="H315" s="265">
        <v>0.56699999999999995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1" t="s">
        <v>135</v>
      </c>
      <c r="AU315" s="271" t="s">
        <v>85</v>
      </c>
      <c r="AV315" s="15" t="s">
        <v>133</v>
      </c>
      <c r="AW315" s="15" t="s">
        <v>32</v>
      </c>
      <c r="AX315" s="15" t="s">
        <v>83</v>
      </c>
      <c r="AY315" s="271" t="s">
        <v>126</v>
      </c>
    </row>
    <row r="316" s="12" customFormat="1" ht="22.8" customHeight="1">
      <c r="A316" s="12"/>
      <c r="B316" s="210"/>
      <c r="C316" s="211"/>
      <c r="D316" s="212" t="s">
        <v>75</v>
      </c>
      <c r="E316" s="224" t="s">
        <v>153</v>
      </c>
      <c r="F316" s="224" t="s">
        <v>463</v>
      </c>
      <c r="G316" s="211"/>
      <c r="H316" s="211"/>
      <c r="I316" s="214"/>
      <c r="J316" s="225">
        <f>BK316</f>
        <v>0</v>
      </c>
      <c r="K316" s="211"/>
      <c r="L316" s="216"/>
      <c r="M316" s="217"/>
      <c r="N316" s="218"/>
      <c r="O316" s="218"/>
      <c r="P316" s="219">
        <f>SUM(P317:P424)</f>
        <v>0</v>
      </c>
      <c r="Q316" s="218"/>
      <c r="R316" s="219">
        <f>SUM(R317:R424)</f>
        <v>95.907389999999992</v>
      </c>
      <c r="S316" s="218"/>
      <c r="T316" s="220">
        <f>SUM(T317:T424)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1" t="s">
        <v>83</v>
      </c>
      <c r="AT316" s="222" t="s">
        <v>75</v>
      </c>
      <c r="AU316" s="222" t="s">
        <v>83</v>
      </c>
      <c r="AY316" s="221" t="s">
        <v>126</v>
      </c>
      <c r="BK316" s="223">
        <f>SUM(BK317:BK424)</f>
        <v>0</v>
      </c>
    </row>
    <row r="317" s="2" customFormat="1" ht="16.5" customHeight="1">
      <c r="A317" s="38"/>
      <c r="B317" s="39"/>
      <c r="C317" s="226" t="s">
        <v>464</v>
      </c>
      <c r="D317" s="226" t="s">
        <v>128</v>
      </c>
      <c r="E317" s="227" t="s">
        <v>465</v>
      </c>
      <c r="F317" s="228" t="s">
        <v>466</v>
      </c>
      <c r="G317" s="229" t="s">
        <v>131</v>
      </c>
      <c r="H317" s="230">
        <v>8</v>
      </c>
      <c r="I317" s="231"/>
      <c r="J317" s="232">
        <f>ROUND(I317*H317,2)</f>
        <v>0</v>
      </c>
      <c r="K317" s="228" t="s">
        <v>132</v>
      </c>
      <c r="L317" s="44"/>
      <c r="M317" s="233" t="s">
        <v>1</v>
      </c>
      <c r="N317" s="234" t="s">
        <v>41</v>
      </c>
      <c r="O317" s="91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133</v>
      </c>
      <c r="AT317" s="237" t="s">
        <v>128</v>
      </c>
      <c r="AU317" s="237" t="s">
        <v>85</v>
      </c>
      <c r="AY317" s="17" t="s">
        <v>126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83</v>
      </c>
      <c r="BK317" s="238">
        <f>ROUND(I317*H317,2)</f>
        <v>0</v>
      </c>
      <c r="BL317" s="17" t="s">
        <v>133</v>
      </c>
      <c r="BM317" s="237" t="s">
        <v>467</v>
      </c>
    </row>
    <row r="318" s="13" customFormat="1">
      <c r="A318" s="13"/>
      <c r="B318" s="239"/>
      <c r="C318" s="240"/>
      <c r="D318" s="241" t="s">
        <v>135</v>
      </c>
      <c r="E318" s="242" t="s">
        <v>1</v>
      </c>
      <c r="F318" s="243" t="s">
        <v>468</v>
      </c>
      <c r="G318" s="240"/>
      <c r="H318" s="242" t="s">
        <v>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135</v>
      </c>
      <c r="AU318" s="249" t="s">
        <v>85</v>
      </c>
      <c r="AV318" s="13" t="s">
        <v>83</v>
      </c>
      <c r="AW318" s="13" t="s">
        <v>32</v>
      </c>
      <c r="AX318" s="13" t="s">
        <v>76</v>
      </c>
      <c r="AY318" s="249" t="s">
        <v>126</v>
      </c>
    </row>
    <row r="319" s="14" customFormat="1">
      <c r="A319" s="14"/>
      <c r="B319" s="250"/>
      <c r="C319" s="251"/>
      <c r="D319" s="241" t="s">
        <v>135</v>
      </c>
      <c r="E319" s="252" t="s">
        <v>1</v>
      </c>
      <c r="F319" s="253" t="s">
        <v>469</v>
      </c>
      <c r="G319" s="251"/>
      <c r="H319" s="254">
        <v>8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0" t="s">
        <v>135</v>
      </c>
      <c r="AU319" s="260" t="s">
        <v>85</v>
      </c>
      <c r="AV319" s="14" t="s">
        <v>85</v>
      </c>
      <c r="AW319" s="14" t="s">
        <v>32</v>
      </c>
      <c r="AX319" s="14" t="s">
        <v>76</v>
      </c>
      <c r="AY319" s="260" t="s">
        <v>126</v>
      </c>
    </row>
    <row r="320" s="15" customFormat="1">
      <c r="A320" s="15"/>
      <c r="B320" s="261"/>
      <c r="C320" s="262"/>
      <c r="D320" s="241" t="s">
        <v>135</v>
      </c>
      <c r="E320" s="263" t="s">
        <v>1</v>
      </c>
      <c r="F320" s="264" t="s">
        <v>137</v>
      </c>
      <c r="G320" s="262"/>
      <c r="H320" s="265">
        <v>8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1" t="s">
        <v>135</v>
      </c>
      <c r="AU320" s="271" t="s">
        <v>85</v>
      </c>
      <c r="AV320" s="15" t="s">
        <v>133</v>
      </c>
      <c r="AW320" s="15" t="s">
        <v>32</v>
      </c>
      <c r="AX320" s="15" t="s">
        <v>83</v>
      </c>
      <c r="AY320" s="271" t="s">
        <v>126</v>
      </c>
    </row>
    <row r="321" s="2" customFormat="1" ht="16.5" customHeight="1">
      <c r="A321" s="38"/>
      <c r="B321" s="39"/>
      <c r="C321" s="226" t="s">
        <v>470</v>
      </c>
      <c r="D321" s="226" t="s">
        <v>128</v>
      </c>
      <c r="E321" s="227" t="s">
        <v>471</v>
      </c>
      <c r="F321" s="228" t="s">
        <v>472</v>
      </c>
      <c r="G321" s="229" t="s">
        <v>131</v>
      </c>
      <c r="H321" s="230">
        <v>259</v>
      </c>
      <c r="I321" s="231"/>
      <c r="J321" s="232">
        <f>ROUND(I321*H321,2)</f>
        <v>0</v>
      </c>
      <c r="K321" s="228" t="s">
        <v>132</v>
      </c>
      <c r="L321" s="44"/>
      <c r="M321" s="233" t="s">
        <v>1</v>
      </c>
      <c r="N321" s="234" t="s">
        <v>41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133</v>
      </c>
      <c r="AT321" s="237" t="s">
        <v>128</v>
      </c>
      <c r="AU321" s="237" t="s">
        <v>85</v>
      </c>
      <c r="AY321" s="17" t="s">
        <v>126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83</v>
      </c>
      <c r="BK321" s="238">
        <f>ROUND(I321*H321,2)</f>
        <v>0</v>
      </c>
      <c r="BL321" s="17" t="s">
        <v>133</v>
      </c>
      <c r="BM321" s="237" t="s">
        <v>473</v>
      </c>
    </row>
    <row r="322" s="13" customFormat="1">
      <c r="A322" s="13"/>
      <c r="B322" s="239"/>
      <c r="C322" s="240"/>
      <c r="D322" s="241" t="s">
        <v>135</v>
      </c>
      <c r="E322" s="242" t="s">
        <v>1</v>
      </c>
      <c r="F322" s="243" t="s">
        <v>474</v>
      </c>
      <c r="G322" s="240"/>
      <c r="H322" s="242" t="s">
        <v>1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135</v>
      </c>
      <c r="AU322" s="249" t="s">
        <v>85</v>
      </c>
      <c r="AV322" s="13" t="s">
        <v>83</v>
      </c>
      <c r="AW322" s="13" t="s">
        <v>32</v>
      </c>
      <c r="AX322" s="13" t="s">
        <v>76</v>
      </c>
      <c r="AY322" s="249" t="s">
        <v>126</v>
      </c>
    </row>
    <row r="323" s="14" customFormat="1">
      <c r="A323" s="14"/>
      <c r="B323" s="250"/>
      <c r="C323" s="251"/>
      <c r="D323" s="241" t="s">
        <v>135</v>
      </c>
      <c r="E323" s="252" t="s">
        <v>1</v>
      </c>
      <c r="F323" s="253" t="s">
        <v>475</v>
      </c>
      <c r="G323" s="251"/>
      <c r="H323" s="254">
        <v>259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135</v>
      </c>
      <c r="AU323" s="260" t="s">
        <v>85</v>
      </c>
      <c r="AV323" s="14" t="s">
        <v>85</v>
      </c>
      <c r="AW323" s="14" t="s">
        <v>32</v>
      </c>
      <c r="AX323" s="14" t="s">
        <v>76</v>
      </c>
      <c r="AY323" s="260" t="s">
        <v>126</v>
      </c>
    </row>
    <row r="324" s="15" customFormat="1">
      <c r="A324" s="15"/>
      <c r="B324" s="261"/>
      <c r="C324" s="262"/>
      <c r="D324" s="241" t="s">
        <v>135</v>
      </c>
      <c r="E324" s="263" t="s">
        <v>1</v>
      </c>
      <c r="F324" s="264" t="s">
        <v>137</v>
      </c>
      <c r="G324" s="262"/>
      <c r="H324" s="265">
        <v>259</v>
      </c>
      <c r="I324" s="266"/>
      <c r="J324" s="262"/>
      <c r="K324" s="262"/>
      <c r="L324" s="267"/>
      <c r="M324" s="268"/>
      <c r="N324" s="269"/>
      <c r="O324" s="269"/>
      <c r="P324" s="269"/>
      <c r="Q324" s="269"/>
      <c r="R324" s="269"/>
      <c r="S324" s="269"/>
      <c r="T324" s="27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1" t="s">
        <v>135</v>
      </c>
      <c r="AU324" s="271" t="s">
        <v>85</v>
      </c>
      <c r="AV324" s="15" t="s">
        <v>133</v>
      </c>
      <c r="AW324" s="15" t="s">
        <v>32</v>
      </c>
      <c r="AX324" s="15" t="s">
        <v>83</v>
      </c>
      <c r="AY324" s="271" t="s">
        <v>126</v>
      </c>
    </row>
    <row r="325" s="2" customFormat="1" ht="16.5" customHeight="1">
      <c r="A325" s="38"/>
      <c r="B325" s="39"/>
      <c r="C325" s="226" t="s">
        <v>476</v>
      </c>
      <c r="D325" s="226" t="s">
        <v>128</v>
      </c>
      <c r="E325" s="227" t="s">
        <v>477</v>
      </c>
      <c r="F325" s="228" t="s">
        <v>478</v>
      </c>
      <c r="G325" s="229" t="s">
        <v>131</v>
      </c>
      <c r="H325" s="230">
        <v>96</v>
      </c>
      <c r="I325" s="231"/>
      <c r="J325" s="232">
        <f>ROUND(I325*H325,2)</f>
        <v>0</v>
      </c>
      <c r="K325" s="228" t="s">
        <v>132</v>
      </c>
      <c r="L325" s="44"/>
      <c r="M325" s="233" t="s">
        <v>1</v>
      </c>
      <c r="N325" s="234" t="s">
        <v>41</v>
      </c>
      <c r="O325" s="91"/>
      <c r="P325" s="235">
        <f>O325*H325</f>
        <v>0</v>
      </c>
      <c r="Q325" s="235">
        <v>0</v>
      </c>
      <c r="R325" s="235">
        <f>Q325*H325</f>
        <v>0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133</v>
      </c>
      <c r="AT325" s="237" t="s">
        <v>128</v>
      </c>
      <c r="AU325" s="237" t="s">
        <v>85</v>
      </c>
      <c r="AY325" s="17" t="s">
        <v>126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83</v>
      </c>
      <c r="BK325" s="238">
        <f>ROUND(I325*H325,2)</f>
        <v>0</v>
      </c>
      <c r="BL325" s="17" t="s">
        <v>133</v>
      </c>
      <c r="BM325" s="237" t="s">
        <v>479</v>
      </c>
    </row>
    <row r="326" s="13" customFormat="1">
      <c r="A326" s="13"/>
      <c r="B326" s="239"/>
      <c r="C326" s="240"/>
      <c r="D326" s="241" t="s">
        <v>135</v>
      </c>
      <c r="E326" s="242" t="s">
        <v>1</v>
      </c>
      <c r="F326" s="243" t="s">
        <v>480</v>
      </c>
      <c r="G326" s="240"/>
      <c r="H326" s="242" t="s">
        <v>1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135</v>
      </c>
      <c r="AU326" s="249" t="s">
        <v>85</v>
      </c>
      <c r="AV326" s="13" t="s">
        <v>83</v>
      </c>
      <c r="AW326" s="13" t="s">
        <v>32</v>
      </c>
      <c r="AX326" s="13" t="s">
        <v>76</v>
      </c>
      <c r="AY326" s="249" t="s">
        <v>126</v>
      </c>
    </row>
    <row r="327" s="14" customFormat="1">
      <c r="A327" s="14"/>
      <c r="B327" s="250"/>
      <c r="C327" s="251"/>
      <c r="D327" s="241" t="s">
        <v>135</v>
      </c>
      <c r="E327" s="252" t="s">
        <v>1</v>
      </c>
      <c r="F327" s="253" t="s">
        <v>481</v>
      </c>
      <c r="G327" s="251"/>
      <c r="H327" s="254">
        <v>96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0" t="s">
        <v>135</v>
      </c>
      <c r="AU327" s="260" t="s">
        <v>85</v>
      </c>
      <c r="AV327" s="14" t="s">
        <v>85</v>
      </c>
      <c r="AW327" s="14" t="s">
        <v>32</v>
      </c>
      <c r="AX327" s="14" t="s">
        <v>76</v>
      </c>
      <c r="AY327" s="260" t="s">
        <v>126</v>
      </c>
    </row>
    <row r="328" s="15" customFormat="1">
      <c r="A328" s="15"/>
      <c r="B328" s="261"/>
      <c r="C328" s="262"/>
      <c r="D328" s="241" t="s">
        <v>135</v>
      </c>
      <c r="E328" s="263" t="s">
        <v>1</v>
      </c>
      <c r="F328" s="264" t="s">
        <v>137</v>
      </c>
      <c r="G328" s="262"/>
      <c r="H328" s="265">
        <v>96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1" t="s">
        <v>135</v>
      </c>
      <c r="AU328" s="271" t="s">
        <v>85</v>
      </c>
      <c r="AV328" s="15" t="s">
        <v>133</v>
      </c>
      <c r="AW328" s="15" t="s">
        <v>32</v>
      </c>
      <c r="AX328" s="15" t="s">
        <v>83</v>
      </c>
      <c r="AY328" s="271" t="s">
        <v>126</v>
      </c>
    </row>
    <row r="329" s="2" customFormat="1" ht="16.5" customHeight="1">
      <c r="A329" s="38"/>
      <c r="B329" s="39"/>
      <c r="C329" s="226" t="s">
        <v>482</v>
      </c>
      <c r="D329" s="226" t="s">
        <v>128</v>
      </c>
      <c r="E329" s="227" t="s">
        <v>483</v>
      </c>
      <c r="F329" s="228" t="s">
        <v>484</v>
      </c>
      <c r="G329" s="229" t="s">
        <v>131</v>
      </c>
      <c r="H329" s="230">
        <v>96</v>
      </c>
      <c r="I329" s="231"/>
      <c r="J329" s="232">
        <f>ROUND(I329*H329,2)</f>
        <v>0</v>
      </c>
      <c r="K329" s="228" t="s">
        <v>132</v>
      </c>
      <c r="L329" s="44"/>
      <c r="M329" s="233" t="s">
        <v>1</v>
      </c>
      <c r="N329" s="234" t="s">
        <v>41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133</v>
      </c>
      <c r="AT329" s="237" t="s">
        <v>128</v>
      </c>
      <c r="AU329" s="237" t="s">
        <v>85</v>
      </c>
      <c r="AY329" s="17" t="s">
        <v>126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83</v>
      </c>
      <c r="BK329" s="238">
        <f>ROUND(I329*H329,2)</f>
        <v>0</v>
      </c>
      <c r="BL329" s="17" t="s">
        <v>133</v>
      </c>
      <c r="BM329" s="237" t="s">
        <v>485</v>
      </c>
    </row>
    <row r="330" s="13" customFormat="1">
      <c r="A330" s="13"/>
      <c r="B330" s="239"/>
      <c r="C330" s="240"/>
      <c r="D330" s="241" t="s">
        <v>135</v>
      </c>
      <c r="E330" s="242" t="s">
        <v>1</v>
      </c>
      <c r="F330" s="243" t="s">
        <v>486</v>
      </c>
      <c r="G330" s="240"/>
      <c r="H330" s="242" t="s">
        <v>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135</v>
      </c>
      <c r="AU330" s="249" t="s">
        <v>85</v>
      </c>
      <c r="AV330" s="13" t="s">
        <v>83</v>
      </c>
      <c r="AW330" s="13" t="s">
        <v>32</v>
      </c>
      <c r="AX330" s="13" t="s">
        <v>76</v>
      </c>
      <c r="AY330" s="249" t="s">
        <v>126</v>
      </c>
    </row>
    <row r="331" s="14" customFormat="1">
      <c r="A331" s="14"/>
      <c r="B331" s="250"/>
      <c r="C331" s="251"/>
      <c r="D331" s="241" t="s">
        <v>135</v>
      </c>
      <c r="E331" s="252" t="s">
        <v>1</v>
      </c>
      <c r="F331" s="253" t="s">
        <v>481</v>
      </c>
      <c r="G331" s="251"/>
      <c r="H331" s="254">
        <v>96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135</v>
      </c>
      <c r="AU331" s="260" t="s">
        <v>85</v>
      </c>
      <c r="AV331" s="14" t="s">
        <v>85</v>
      </c>
      <c r="AW331" s="14" t="s">
        <v>32</v>
      </c>
      <c r="AX331" s="14" t="s">
        <v>76</v>
      </c>
      <c r="AY331" s="260" t="s">
        <v>126</v>
      </c>
    </row>
    <row r="332" s="15" customFormat="1">
      <c r="A332" s="15"/>
      <c r="B332" s="261"/>
      <c r="C332" s="262"/>
      <c r="D332" s="241" t="s">
        <v>135</v>
      </c>
      <c r="E332" s="263" t="s">
        <v>1</v>
      </c>
      <c r="F332" s="264" t="s">
        <v>137</v>
      </c>
      <c r="G332" s="262"/>
      <c r="H332" s="265">
        <v>96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1" t="s">
        <v>135</v>
      </c>
      <c r="AU332" s="271" t="s">
        <v>85</v>
      </c>
      <c r="AV332" s="15" t="s">
        <v>133</v>
      </c>
      <c r="AW332" s="15" t="s">
        <v>32</v>
      </c>
      <c r="AX332" s="15" t="s">
        <v>83</v>
      </c>
      <c r="AY332" s="271" t="s">
        <v>126</v>
      </c>
    </row>
    <row r="333" s="2" customFormat="1" ht="16.5" customHeight="1">
      <c r="A333" s="38"/>
      <c r="B333" s="39"/>
      <c r="C333" s="226" t="s">
        <v>487</v>
      </c>
      <c r="D333" s="226" t="s">
        <v>128</v>
      </c>
      <c r="E333" s="227" t="s">
        <v>488</v>
      </c>
      <c r="F333" s="228" t="s">
        <v>489</v>
      </c>
      <c r="G333" s="229" t="s">
        <v>131</v>
      </c>
      <c r="H333" s="230">
        <v>2</v>
      </c>
      <c r="I333" s="231"/>
      <c r="J333" s="232">
        <f>ROUND(I333*H333,2)</f>
        <v>0</v>
      </c>
      <c r="K333" s="228" t="s">
        <v>132</v>
      </c>
      <c r="L333" s="44"/>
      <c r="M333" s="233" t="s">
        <v>1</v>
      </c>
      <c r="N333" s="234" t="s">
        <v>41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133</v>
      </c>
      <c r="AT333" s="237" t="s">
        <v>128</v>
      </c>
      <c r="AU333" s="237" t="s">
        <v>85</v>
      </c>
      <c r="AY333" s="17" t="s">
        <v>126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83</v>
      </c>
      <c r="BK333" s="238">
        <f>ROUND(I333*H333,2)</f>
        <v>0</v>
      </c>
      <c r="BL333" s="17" t="s">
        <v>133</v>
      </c>
      <c r="BM333" s="237" t="s">
        <v>490</v>
      </c>
    </row>
    <row r="334" s="13" customFormat="1">
      <c r="A334" s="13"/>
      <c r="B334" s="239"/>
      <c r="C334" s="240"/>
      <c r="D334" s="241" t="s">
        <v>135</v>
      </c>
      <c r="E334" s="242" t="s">
        <v>1</v>
      </c>
      <c r="F334" s="243" t="s">
        <v>491</v>
      </c>
      <c r="G334" s="240"/>
      <c r="H334" s="242" t="s">
        <v>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135</v>
      </c>
      <c r="AU334" s="249" t="s">
        <v>85</v>
      </c>
      <c r="AV334" s="13" t="s">
        <v>83</v>
      </c>
      <c r="AW334" s="13" t="s">
        <v>32</v>
      </c>
      <c r="AX334" s="13" t="s">
        <v>76</v>
      </c>
      <c r="AY334" s="249" t="s">
        <v>126</v>
      </c>
    </row>
    <row r="335" s="14" customFormat="1">
      <c r="A335" s="14"/>
      <c r="B335" s="250"/>
      <c r="C335" s="251"/>
      <c r="D335" s="241" t="s">
        <v>135</v>
      </c>
      <c r="E335" s="252" t="s">
        <v>1</v>
      </c>
      <c r="F335" s="253" t="s">
        <v>85</v>
      </c>
      <c r="G335" s="251"/>
      <c r="H335" s="254">
        <v>2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0" t="s">
        <v>135</v>
      </c>
      <c r="AU335" s="260" t="s">
        <v>85</v>
      </c>
      <c r="AV335" s="14" t="s">
        <v>85</v>
      </c>
      <c r="AW335" s="14" t="s">
        <v>32</v>
      </c>
      <c r="AX335" s="14" t="s">
        <v>76</v>
      </c>
      <c r="AY335" s="260" t="s">
        <v>126</v>
      </c>
    </row>
    <row r="336" s="15" customFormat="1">
      <c r="A336" s="15"/>
      <c r="B336" s="261"/>
      <c r="C336" s="262"/>
      <c r="D336" s="241" t="s">
        <v>135</v>
      </c>
      <c r="E336" s="263" t="s">
        <v>1</v>
      </c>
      <c r="F336" s="264" t="s">
        <v>137</v>
      </c>
      <c r="G336" s="262"/>
      <c r="H336" s="265">
        <v>2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1" t="s">
        <v>135</v>
      </c>
      <c r="AU336" s="271" t="s">
        <v>85</v>
      </c>
      <c r="AV336" s="15" t="s">
        <v>133</v>
      </c>
      <c r="AW336" s="15" t="s">
        <v>32</v>
      </c>
      <c r="AX336" s="15" t="s">
        <v>83</v>
      </c>
      <c r="AY336" s="271" t="s">
        <v>126</v>
      </c>
    </row>
    <row r="337" s="2" customFormat="1" ht="16.5" customHeight="1">
      <c r="A337" s="38"/>
      <c r="B337" s="39"/>
      <c r="C337" s="226" t="s">
        <v>492</v>
      </c>
      <c r="D337" s="226" t="s">
        <v>128</v>
      </c>
      <c r="E337" s="227" t="s">
        <v>488</v>
      </c>
      <c r="F337" s="228" t="s">
        <v>489</v>
      </c>
      <c r="G337" s="229" t="s">
        <v>131</v>
      </c>
      <c r="H337" s="230">
        <v>12</v>
      </c>
      <c r="I337" s="231"/>
      <c r="J337" s="232">
        <f>ROUND(I337*H337,2)</f>
        <v>0</v>
      </c>
      <c r="K337" s="228" t="s">
        <v>132</v>
      </c>
      <c r="L337" s="44"/>
      <c r="M337" s="233" t="s">
        <v>1</v>
      </c>
      <c r="N337" s="234" t="s">
        <v>41</v>
      </c>
      <c r="O337" s="91"/>
      <c r="P337" s="235">
        <f>O337*H337</f>
        <v>0</v>
      </c>
      <c r="Q337" s="235">
        <v>0</v>
      </c>
      <c r="R337" s="235">
        <f>Q337*H337</f>
        <v>0</v>
      </c>
      <c r="S337" s="235">
        <v>0</v>
      </c>
      <c r="T337" s="23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7" t="s">
        <v>133</v>
      </c>
      <c r="AT337" s="237" t="s">
        <v>128</v>
      </c>
      <c r="AU337" s="237" t="s">
        <v>85</v>
      </c>
      <c r="AY337" s="17" t="s">
        <v>126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7" t="s">
        <v>83</v>
      </c>
      <c r="BK337" s="238">
        <f>ROUND(I337*H337,2)</f>
        <v>0</v>
      </c>
      <c r="BL337" s="17" t="s">
        <v>133</v>
      </c>
      <c r="BM337" s="237" t="s">
        <v>493</v>
      </c>
    </row>
    <row r="338" s="13" customFormat="1">
      <c r="A338" s="13"/>
      <c r="B338" s="239"/>
      <c r="C338" s="240"/>
      <c r="D338" s="241" t="s">
        <v>135</v>
      </c>
      <c r="E338" s="242" t="s">
        <v>1</v>
      </c>
      <c r="F338" s="243" t="s">
        <v>494</v>
      </c>
      <c r="G338" s="240"/>
      <c r="H338" s="242" t="s">
        <v>1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135</v>
      </c>
      <c r="AU338" s="249" t="s">
        <v>85</v>
      </c>
      <c r="AV338" s="13" t="s">
        <v>83</v>
      </c>
      <c r="AW338" s="13" t="s">
        <v>32</v>
      </c>
      <c r="AX338" s="13" t="s">
        <v>76</v>
      </c>
      <c r="AY338" s="249" t="s">
        <v>126</v>
      </c>
    </row>
    <row r="339" s="14" customFormat="1">
      <c r="A339" s="14"/>
      <c r="B339" s="250"/>
      <c r="C339" s="251"/>
      <c r="D339" s="241" t="s">
        <v>135</v>
      </c>
      <c r="E339" s="252" t="s">
        <v>1</v>
      </c>
      <c r="F339" s="253" t="s">
        <v>495</v>
      </c>
      <c r="G339" s="251"/>
      <c r="H339" s="254">
        <v>12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135</v>
      </c>
      <c r="AU339" s="260" t="s">
        <v>85</v>
      </c>
      <c r="AV339" s="14" t="s">
        <v>85</v>
      </c>
      <c r="AW339" s="14" t="s">
        <v>32</v>
      </c>
      <c r="AX339" s="14" t="s">
        <v>76</v>
      </c>
      <c r="AY339" s="260" t="s">
        <v>126</v>
      </c>
    </row>
    <row r="340" s="15" customFormat="1">
      <c r="A340" s="15"/>
      <c r="B340" s="261"/>
      <c r="C340" s="262"/>
      <c r="D340" s="241" t="s">
        <v>135</v>
      </c>
      <c r="E340" s="263" t="s">
        <v>1</v>
      </c>
      <c r="F340" s="264" t="s">
        <v>137</v>
      </c>
      <c r="G340" s="262"/>
      <c r="H340" s="265">
        <v>12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1" t="s">
        <v>135</v>
      </c>
      <c r="AU340" s="271" t="s">
        <v>85</v>
      </c>
      <c r="AV340" s="15" t="s">
        <v>133</v>
      </c>
      <c r="AW340" s="15" t="s">
        <v>32</v>
      </c>
      <c r="AX340" s="15" t="s">
        <v>83</v>
      </c>
      <c r="AY340" s="271" t="s">
        <v>126</v>
      </c>
    </row>
    <row r="341" s="2" customFormat="1" ht="16.5" customHeight="1">
      <c r="A341" s="38"/>
      <c r="B341" s="39"/>
      <c r="C341" s="226" t="s">
        <v>496</v>
      </c>
      <c r="D341" s="226" t="s">
        <v>128</v>
      </c>
      <c r="E341" s="227" t="s">
        <v>497</v>
      </c>
      <c r="F341" s="228" t="s">
        <v>498</v>
      </c>
      <c r="G341" s="229" t="s">
        <v>131</v>
      </c>
      <c r="H341" s="230">
        <v>163</v>
      </c>
      <c r="I341" s="231"/>
      <c r="J341" s="232">
        <f>ROUND(I341*H341,2)</f>
        <v>0</v>
      </c>
      <c r="K341" s="228" t="s">
        <v>132</v>
      </c>
      <c r="L341" s="44"/>
      <c r="M341" s="233" t="s">
        <v>1</v>
      </c>
      <c r="N341" s="234" t="s">
        <v>41</v>
      </c>
      <c r="O341" s="91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133</v>
      </c>
      <c r="AT341" s="237" t="s">
        <v>128</v>
      </c>
      <c r="AU341" s="237" t="s">
        <v>85</v>
      </c>
      <c r="AY341" s="17" t="s">
        <v>126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83</v>
      </c>
      <c r="BK341" s="238">
        <f>ROUND(I341*H341,2)</f>
        <v>0</v>
      </c>
      <c r="BL341" s="17" t="s">
        <v>133</v>
      </c>
      <c r="BM341" s="237" t="s">
        <v>499</v>
      </c>
    </row>
    <row r="342" s="13" customFormat="1">
      <c r="A342" s="13"/>
      <c r="B342" s="239"/>
      <c r="C342" s="240"/>
      <c r="D342" s="241" t="s">
        <v>135</v>
      </c>
      <c r="E342" s="242" t="s">
        <v>1</v>
      </c>
      <c r="F342" s="243" t="s">
        <v>500</v>
      </c>
      <c r="G342" s="240"/>
      <c r="H342" s="242" t="s">
        <v>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135</v>
      </c>
      <c r="AU342" s="249" t="s">
        <v>85</v>
      </c>
      <c r="AV342" s="13" t="s">
        <v>83</v>
      </c>
      <c r="AW342" s="13" t="s">
        <v>32</v>
      </c>
      <c r="AX342" s="13" t="s">
        <v>76</v>
      </c>
      <c r="AY342" s="249" t="s">
        <v>126</v>
      </c>
    </row>
    <row r="343" s="14" customFormat="1">
      <c r="A343" s="14"/>
      <c r="B343" s="250"/>
      <c r="C343" s="251"/>
      <c r="D343" s="241" t="s">
        <v>135</v>
      </c>
      <c r="E343" s="252" t="s">
        <v>1</v>
      </c>
      <c r="F343" s="253" t="s">
        <v>501</v>
      </c>
      <c r="G343" s="251"/>
      <c r="H343" s="254">
        <v>163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0" t="s">
        <v>135</v>
      </c>
      <c r="AU343" s="260" t="s">
        <v>85</v>
      </c>
      <c r="AV343" s="14" t="s">
        <v>85</v>
      </c>
      <c r="AW343" s="14" t="s">
        <v>32</v>
      </c>
      <c r="AX343" s="14" t="s">
        <v>76</v>
      </c>
      <c r="AY343" s="260" t="s">
        <v>126</v>
      </c>
    </row>
    <row r="344" s="15" customFormat="1">
      <c r="A344" s="15"/>
      <c r="B344" s="261"/>
      <c r="C344" s="262"/>
      <c r="D344" s="241" t="s">
        <v>135</v>
      </c>
      <c r="E344" s="263" t="s">
        <v>1</v>
      </c>
      <c r="F344" s="264" t="s">
        <v>137</v>
      </c>
      <c r="G344" s="262"/>
      <c r="H344" s="265">
        <v>163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1" t="s">
        <v>135</v>
      </c>
      <c r="AU344" s="271" t="s">
        <v>85</v>
      </c>
      <c r="AV344" s="15" t="s">
        <v>133</v>
      </c>
      <c r="AW344" s="15" t="s">
        <v>32</v>
      </c>
      <c r="AX344" s="15" t="s">
        <v>83</v>
      </c>
      <c r="AY344" s="271" t="s">
        <v>126</v>
      </c>
    </row>
    <row r="345" s="2" customFormat="1" ht="16.5" customHeight="1">
      <c r="A345" s="38"/>
      <c r="B345" s="39"/>
      <c r="C345" s="226" t="s">
        <v>502</v>
      </c>
      <c r="D345" s="226" t="s">
        <v>128</v>
      </c>
      <c r="E345" s="227" t="s">
        <v>503</v>
      </c>
      <c r="F345" s="228" t="s">
        <v>504</v>
      </c>
      <c r="G345" s="229" t="s">
        <v>131</v>
      </c>
      <c r="H345" s="230">
        <v>271</v>
      </c>
      <c r="I345" s="231"/>
      <c r="J345" s="232">
        <f>ROUND(I345*H345,2)</f>
        <v>0</v>
      </c>
      <c r="K345" s="228" t="s">
        <v>132</v>
      </c>
      <c r="L345" s="44"/>
      <c r="M345" s="233" t="s">
        <v>1</v>
      </c>
      <c r="N345" s="234" t="s">
        <v>41</v>
      </c>
      <c r="O345" s="91"/>
      <c r="P345" s="235">
        <f>O345*H345</f>
        <v>0</v>
      </c>
      <c r="Q345" s="235">
        <v>0</v>
      </c>
      <c r="R345" s="235">
        <f>Q345*H345</f>
        <v>0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133</v>
      </c>
      <c r="AT345" s="237" t="s">
        <v>128</v>
      </c>
      <c r="AU345" s="237" t="s">
        <v>85</v>
      </c>
      <c r="AY345" s="17" t="s">
        <v>126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83</v>
      </c>
      <c r="BK345" s="238">
        <f>ROUND(I345*H345,2)</f>
        <v>0</v>
      </c>
      <c r="BL345" s="17" t="s">
        <v>133</v>
      </c>
      <c r="BM345" s="237" t="s">
        <v>505</v>
      </c>
    </row>
    <row r="346" s="13" customFormat="1">
      <c r="A346" s="13"/>
      <c r="B346" s="239"/>
      <c r="C346" s="240"/>
      <c r="D346" s="241" t="s">
        <v>135</v>
      </c>
      <c r="E346" s="242" t="s">
        <v>1</v>
      </c>
      <c r="F346" s="243" t="s">
        <v>506</v>
      </c>
      <c r="G346" s="240"/>
      <c r="H346" s="242" t="s">
        <v>1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135</v>
      </c>
      <c r="AU346" s="249" t="s">
        <v>85</v>
      </c>
      <c r="AV346" s="13" t="s">
        <v>83</v>
      </c>
      <c r="AW346" s="13" t="s">
        <v>32</v>
      </c>
      <c r="AX346" s="13" t="s">
        <v>76</v>
      </c>
      <c r="AY346" s="249" t="s">
        <v>126</v>
      </c>
    </row>
    <row r="347" s="14" customFormat="1">
      <c r="A347" s="14"/>
      <c r="B347" s="250"/>
      <c r="C347" s="251"/>
      <c r="D347" s="241" t="s">
        <v>135</v>
      </c>
      <c r="E347" s="252" t="s">
        <v>1</v>
      </c>
      <c r="F347" s="253" t="s">
        <v>507</v>
      </c>
      <c r="G347" s="251"/>
      <c r="H347" s="254">
        <v>271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0" t="s">
        <v>135</v>
      </c>
      <c r="AU347" s="260" t="s">
        <v>85</v>
      </c>
      <c r="AV347" s="14" t="s">
        <v>85</v>
      </c>
      <c r="AW347" s="14" t="s">
        <v>32</v>
      </c>
      <c r="AX347" s="14" t="s">
        <v>76</v>
      </c>
      <c r="AY347" s="260" t="s">
        <v>126</v>
      </c>
    </row>
    <row r="348" s="15" customFormat="1">
      <c r="A348" s="15"/>
      <c r="B348" s="261"/>
      <c r="C348" s="262"/>
      <c r="D348" s="241" t="s">
        <v>135</v>
      </c>
      <c r="E348" s="263" t="s">
        <v>1</v>
      </c>
      <c r="F348" s="264" t="s">
        <v>137</v>
      </c>
      <c r="G348" s="262"/>
      <c r="H348" s="265">
        <v>271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1" t="s">
        <v>135</v>
      </c>
      <c r="AU348" s="271" t="s">
        <v>85</v>
      </c>
      <c r="AV348" s="15" t="s">
        <v>133</v>
      </c>
      <c r="AW348" s="15" t="s">
        <v>32</v>
      </c>
      <c r="AX348" s="15" t="s">
        <v>83</v>
      </c>
      <c r="AY348" s="271" t="s">
        <v>126</v>
      </c>
    </row>
    <row r="349" s="2" customFormat="1" ht="16.5" customHeight="1">
      <c r="A349" s="38"/>
      <c r="B349" s="39"/>
      <c r="C349" s="226" t="s">
        <v>508</v>
      </c>
      <c r="D349" s="226" t="s">
        <v>128</v>
      </c>
      <c r="E349" s="227" t="s">
        <v>509</v>
      </c>
      <c r="F349" s="228" t="s">
        <v>510</v>
      </c>
      <c r="G349" s="229" t="s">
        <v>131</v>
      </c>
      <c r="H349" s="230">
        <v>74</v>
      </c>
      <c r="I349" s="231"/>
      <c r="J349" s="232">
        <f>ROUND(I349*H349,2)</f>
        <v>0</v>
      </c>
      <c r="K349" s="228" t="s">
        <v>132</v>
      </c>
      <c r="L349" s="44"/>
      <c r="M349" s="233" t="s">
        <v>1</v>
      </c>
      <c r="N349" s="234" t="s">
        <v>41</v>
      </c>
      <c r="O349" s="91"/>
      <c r="P349" s="235">
        <f>O349*H349</f>
        <v>0</v>
      </c>
      <c r="Q349" s="235">
        <v>0.40799999999999997</v>
      </c>
      <c r="R349" s="235">
        <f>Q349*H349</f>
        <v>30.191999999999997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133</v>
      </c>
      <c r="AT349" s="237" t="s">
        <v>128</v>
      </c>
      <c r="AU349" s="237" t="s">
        <v>85</v>
      </c>
      <c r="AY349" s="17" t="s">
        <v>126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83</v>
      </c>
      <c r="BK349" s="238">
        <f>ROUND(I349*H349,2)</f>
        <v>0</v>
      </c>
      <c r="BL349" s="17" t="s">
        <v>133</v>
      </c>
      <c r="BM349" s="237" t="s">
        <v>511</v>
      </c>
    </row>
    <row r="350" s="13" customFormat="1">
      <c r="A350" s="13"/>
      <c r="B350" s="239"/>
      <c r="C350" s="240"/>
      <c r="D350" s="241" t="s">
        <v>135</v>
      </c>
      <c r="E350" s="242" t="s">
        <v>1</v>
      </c>
      <c r="F350" s="243" t="s">
        <v>512</v>
      </c>
      <c r="G350" s="240"/>
      <c r="H350" s="242" t="s">
        <v>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135</v>
      </c>
      <c r="AU350" s="249" t="s">
        <v>85</v>
      </c>
      <c r="AV350" s="13" t="s">
        <v>83</v>
      </c>
      <c r="AW350" s="13" t="s">
        <v>32</v>
      </c>
      <c r="AX350" s="13" t="s">
        <v>76</v>
      </c>
      <c r="AY350" s="249" t="s">
        <v>126</v>
      </c>
    </row>
    <row r="351" s="14" customFormat="1">
      <c r="A351" s="14"/>
      <c r="B351" s="250"/>
      <c r="C351" s="251"/>
      <c r="D351" s="241" t="s">
        <v>135</v>
      </c>
      <c r="E351" s="252" t="s">
        <v>1</v>
      </c>
      <c r="F351" s="253" t="s">
        <v>513</v>
      </c>
      <c r="G351" s="251"/>
      <c r="H351" s="254">
        <v>74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135</v>
      </c>
      <c r="AU351" s="260" t="s">
        <v>85</v>
      </c>
      <c r="AV351" s="14" t="s">
        <v>85</v>
      </c>
      <c r="AW351" s="14" t="s">
        <v>32</v>
      </c>
      <c r="AX351" s="14" t="s">
        <v>76</v>
      </c>
      <c r="AY351" s="260" t="s">
        <v>126</v>
      </c>
    </row>
    <row r="352" s="15" customFormat="1">
      <c r="A352" s="15"/>
      <c r="B352" s="261"/>
      <c r="C352" s="262"/>
      <c r="D352" s="241" t="s">
        <v>135</v>
      </c>
      <c r="E352" s="263" t="s">
        <v>1</v>
      </c>
      <c r="F352" s="264" t="s">
        <v>137</v>
      </c>
      <c r="G352" s="262"/>
      <c r="H352" s="265">
        <v>74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1" t="s">
        <v>135</v>
      </c>
      <c r="AU352" s="271" t="s">
        <v>85</v>
      </c>
      <c r="AV352" s="15" t="s">
        <v>133</v>
      </c>
      <c r="AW352" s="15" t="s">
        <v>32</v>
      </c>
      <c r="AX352" s="15" t="s">
        <v>83</v>
      </c>
      <c r="AY352" s="271" t="s">
        <v>126</v>
      </c>
    </row>
    <row r="353" s="2" customFormat="1" ht="16.5" customHeight="1">
      <c r="A353" s="38"/>
      <c r="B353" s="39"/>
      <c r="C353" s="226" t="s">
        <v>514</v>
      </c>
      <c r="D353" s="226" t="s">
        <v>128</v>
      </c>
      <c r="E353" s="227" t="s">
        <v>515</v>
      </c>
      <c r="F353" s="228" t="s">
        <v>516</v>
      </c>
      <c r="G353" s="229" t="s">
        <v>131</v>
      </c>
      <c r="H353" s="230">
        <v>2</v>
      </c>
      <c r="I353" s="231"/>
      <c r="J353" s="232">
        <f>ROUND(I353*H353,2)</f>
        <v>0</v>
      </c>
      <c r="K353" s="228" t="s">
        <v>132</v>
      </c>
      <c r="L353" s="44"/>
      <c r="M353" s="233" t="s">
        <v>1</v>
      </c>
      <c r="N353" s="234" t="s">
        <v>41</v>
      </c>
      <c r="O353" s="91"/>
      <c r="P353" s="235">
        <f>O353*H353</f>
        <v>0</v>
      </c>
      <c r="Q353" s="235">
        <v>0</v>
      </c>
      <c r="R353" s="235">
        <f>Q353*H353</f>
        <v>0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133</v>
      </c>
      <c r="AT353" s="237" t="s">
        <v>128</v>
      </c>
      <c r="AU353" s="237" t="s">
        <v>85</v>
      </c>
      <c r="AY353" s="17" t="s">
        <v>126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83</v>
      </c>
      <c r="BK353" s="238">
        <f>ROUND(I353*H353,2)</f>
        <v>0</v>
      </c>
      <c r="BL353" s="17" t="s">
        <v>133</v>
      </c>
      <c r="BM353" s="237" t="s">
        <v>517</v>
      </c>
    </row>
    <row r="354" s="13" customFormat="1">
      <c r="A354" s="13"/>
      <c r="B354" s="239"/>
      <c r="C354" s="240"/>
      <c r="D354" s="241" t="s">
        <v>135</v>
      </c>
      <c r="E354" s="242" t="s">
        <v>1</v>
      </c>
      <c r="F354" s="243" t="s">
        <v>518</v>
      </c>
      <c r="G354" s="240"/>
      <c r="H354" s="242" t="s">
        <v>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135</v>
      </c>
      <c r="AU354" s="249" t="s">
        <v>85</v>
      </c>
      <c r="AV354" s="13" t="s">
        <v>83</v>
      </c>
      <c r="AW354" s="13" t="s">
        <v>32</v>
      </c>
      <c r="AX354" s="13" t="s">
        <v>76</v>
      </c>
      <c r="AY354" s="249" t="s">
        <v>126</v>
      </c>
    </row>
    <row r="355" s="14" customFormat="1">
      <c r="A355" s="14"/>
      <c r="B355" s="250"/>
      <c r="C355" s="251"/>
      <c r="D355" s="241" t="s">
        <v>135</v>
      </c>
      <c r="E355" s="252" t="s">
        <v>1</v>
      </c>
      <c r="F355" s="253" t="s">
        <v>85</v>
      </c>
      <c r="G355" s="251"/>
      <c r="H355" s="254">
        <v>2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135</v>
      </c>
      <c r="AU355" s="260" t="s">
        <v>85</v>
      </c>
      <c r="AV355" s="14" t="s">
        <v>85</v>
      </c>
      <c r="AW355" s="14" t="s">
        <v>32</v>
      </c>
      <c r="AX355" s="14" t="s">
        <v>76</v>
      </c>
      <c r="AY355" s="260" t="s">
        <v>126</v>
      </c>
    </row>
    <row r="356" s="15" customFormat="1">
      <c r="A356" s="15"/>
      <c r="B356" s="261"/>
      <c r="C356" s="262"/>
      <c r="D356" s="241" t="s">
        <v>135</v>
      </c>
      <c r="E356" s="263" t="s">
        <v>1</v>
      </c>
      <c r="F356" s="264" t="s">
        <v>137</v>
      </c>
      <c r="G356" s="262"/>
      <c r="H356" s="265">
        <v>2</v>
      </c>
      <c r="I356" s="266"/>
      <c r="J356" s="262"/>
      <c r="K356" s="262"/>
      <c r="L356" s="267"/>
      <c r="M356" s="268"/>
      <c r="N356" s="269"/>
      <c r="O356" s="269"/>
      <c r="P356" s="269"/>
      <c r="Q356" s="269"/>
      <c r="R356" s="269"/>
      <c r="S356" s="269"/>
      <c r="T356" s="270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1" t="s">
        <v>135</v>
      </c>
      <c r="AU356" s="271" t="s">
        <v>85</v>
      </c>
      <c r="AV356" s="15" t="s">
        <v>133</v>
      </c>
      <c r="AW356" s="15" t="s">
        <v>32</v>
      </c>
      <c r="AX356" s="15" t="s">
        <v>83</v>
      </c>
      <c r="AY356" s="271" t="s">
        <v>126</v>
      </c>
    </row>
    <row r="357" s="2" customFormat="1" ht="21.75" customHeight="1">
      <c r="A357" s="38"/>
      <c r="B357" s="39"/>
      <c r="C357" s="226" t="s">
        <v>519</v>
      </c>
      <c r="D357" s="226" t="s">
        <v>128</v>
      </c>
      <c r="E357" s="227" t="s">
        <v>520</v>
      </c>
      <c r="F357" s="228" t="s">
        <v>521</v>
      </c>
      <c r="G357" s="229" t="s">
        <v>131</v>
      </c>
      <c r="H357" s="230">
        <v>2</v>
      </c>
      <c r="I357" s="231"/>
      <c r="J357" s="232">
        <f>ROUND(I357*H357,2)</f>
        <v>0</v>
      </c>
      <c r="K357" s="228" t="s">
        <v>132</v>
      </c>
      <c r="L357" s="44"/>
      <c r="M357" s="233" t="s">
        <v>1</v>
      </c>
      <c r="N357" s="234" t="s">
        <v>41</v>
      </c>
      <c r="O357" s="91"/>
      <c r="P357" s="235">
        <f>O357*H357</f>
        <v>0</v>
      </c>
      <c r="Q357" s="235">
        <v>0</v>
      </c>
      <c r="R357" s="235">
        <f>Q357*H357</f>
        <v>0</v>
      </c>
      <c r="S357" s="235">
        <v>0</v>
      </c>
      <c r="T357" s="23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133</v>
      </c>
      <c r="AT357" s="237" t="s">
        <v>128</v>
      </c>
      <c r="AU357" s="237" t="s">
        <v>85</v>
      </c>
      <c r="AY357" s="17" t="s">
        <v>126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83</v>
      </c>
      <c r="BK357" s="238">
        <f>ROUND(I357*H357,2)</f>
        <v>0</v>
      </c>
      <c r="BL357" s="17" t="s">
        <v>133</v>
      </c>
      <c r="BM357" s="237" t="s">
        <v>522</v>
      </c>
    </row>
    <row r="358" s="13" customFormat="1">
      <c r="A358" s="13"/>
      <c r="B358" s="239"/>
      <c r="C358" s="240"/>
      <c r="D358" s="241" t="s">
        <v>135</v>
      </c>
      <c r="E358" s="242" t="s">
        <v>1</v>
      </c>
      <c r="F358" s="243" t="s">
        <v>523</v>
      </c>
      <c r="G358" s="240"/>
      <c r="H358" s="242" t="s">
        <v>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135</v>
      </c>
      <c r="AU358" s="249" t="s">
        <v>85</v>
      </c>
      <c r="AV358" s="13" t="s">
        <v>83</v>
      </c>
      <c r="AW358" s="13" t="s">
        <v>32</v>
      </c>
      <c r="AX358" s="13" t="s">
        <v>76</v>
      </c>
      <c r="AY358" s="249" t="s">
        <v>126</v>
      </c>
    </row>
    <row r="359" s="14" customFormat="1">
      <c r="A359" s="14"/>
      <c r="B359" s="250"/>
      <c r="C359" s="251"/>
      <c r="D359" s="241" t="s">
        <v>135</v>
      </c>
      <c r="E359" s="252" t="s">
        <v>1</v>
      </c>
      <c r="F359" s="253" t="s">
        <v>85</v>
      </c>
      <c r="G359" s="251"/>
      <c r="H359" s="254">
        <v>2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0" t="s">
        <v>135</v>
      </c>
      <c r="AU359" s="260" t="s">
        <v>85</v>
      </c>
      <c r="AV359" s="14" t="s">
        <v>85</v>
      </c>
      <c r="AW359" s="14" t="s">
        <v>32</v>
      </c>
      <c r="AX359" s="14" t="s">
        <v>76</v>
      </c>
      <c r="AY359" s="260" t="s">
        <v>126</v>
      </c>
    </row>
    <row r="360" s="15" customFormat="1">
      <c r="A360" s="15"/>
      <c r="B360" s="261"/>
      <c r="C360" s="262"/>
      <c r="D360" s="241" t="s">
        <v>135</v>
      </c>
      <c r="E360" s="263" t="s">
        <v>1</v>
      </c>
      <c r="F360" s="264" t="s">
        <v>137</v>
      </c>
      <c r="G360" s="262"/>
      <c r="H360" s="265">
        <v>2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1" t="s">
        <v>135</v>
      </c>
      <c r="AU360" s="271" t="s">
        <v>85</v>
      </c>
      <c r="AV360" s="15" t="s">
        <v>133</v>
      </c>
      <c r="AW360" s="15" t="s">
        <v>32</v>
      </c>
      <c r="AX360" s="15" t="s">
        <v>83</v>
      </c>
      <c r="AY360" s="271" t="s">
        <v>126</v>
      </c>
    </row>
    <row r="361" s="2" customFormat="1" ht="16.5" customHeight="1">
      <c r="A361" s="38"/>
      <c r="B361" s="39"/>
      <c r="C361" s="226" t="s">
        <v>524</v>
      </c>
      <c r="D361" s="226" t="s">
        <v>128</v>
      </c>
      <c r="E361" s="227" t="s">
        <v>525</v>
      </c>
      <c r="F361" s="228" t="s">
        <v>526</v>
      </c>
      <c r="G361" s="229" t="s">
        <v>131</v>
      </c>
      <c r="H361" s="230">
        <v>2</v>
      </c>
      <c r="I361" s="231"/>
      <c r="J361" s="232">
        <f>ROUND(I361*H361,2)</f>
        <v>0</v>
      </c>
      <c r="K361" s="228" t="s">
        <v>132</v>
      </c>
      <c r="L361" s="44"/>
      <c r="M361" s="233" t="s">
        <v>1</v>
      </c>
      <c r="N361" s="234" t="s">
        <v>41</v>
      </c>
      <c r="O361" s="91"/>
      <c r="P361" s="235">
        <f>O361*H361</f>
        <v>0</v>
      </c>
      <c r="Q361" s="235">
        <v>0.089219999999999994</v>
      </c>
      <c r="R361" s="235">
        <f>Q361*H361</f>
        <v>0.17843999999999999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133</v>
      </c>
      <c r="AT361" s="237" t="s">
        <v>128</v>
      </c>
      <c r="AU361" s="237" t="s">
        <v>85</v>
      </c>
      <c r="AY361" s="17" t="s">
        <v>126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83</v>
      </c>
      <c r="BK361" s="238">
        <f>ROUND(I361*H361,2)</f>
        <v>0</v>
      </c>
      <c r="BL361" s="17" t="s">
        <v>133</v>
      </c>
      <c r="BM361" s="237" t="s">
        <v>527</v>
      </c>
    </row>
    <row r="362" s="13" customFormat="1">
      <c r="A362" s="13"/>
      <c r="B362" s="239"/>
      <c r="C362" s="240"/>
      <c r="D362" s="241" t="s">
        <v>135</v>
      </c>
      <c r="E362" s="242" t="s">
        <v>1</v>
      </c>
      <c r="F362" s="243" t="s">
        <v>528</v>
      </c>
      <c r="G362" s="240"/>
      <c r="H362" s="242" t="s">
        <v>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135</v>
      </c>
      <c r="AU362" s="249" t="s">
        <v>85</v>
      </c>
      <c r="AV362" s="13" t="s">
        <v>83</v>
      </c>
      <c r="AW362" s="13" t="s">
        <v>32</v>
      </c>
      <c r="AX362" s="13" t="s">
        <v>76</v>
      </c>
      <c r="AY362" s="249" t="s">
        <v>126</v>
      </c>
    </row>
    <row r="363" s="14" customFormat="1">
      <c r="A363" s="14"/>
      <c r="B363" s="250"/>
      <c r="C363" s="251"/>
      <c r="D363" s="241" t="s">
        <v>135</v>
      </c>
      <c r="E363" s="252" t="s">
        <v>1</v>
      </c>
      <c r="F363" s="253" t="s">
        <v>85</v>
      </c>
      <c r="G363" s="251"/>
      <c r="H363" s="254">
        <v>2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0" t="s">
        <v>135</v>
      </c>
      <c r="AU363" s="260" t="s">
        <v>85</v>
      </c>
      <c r="AV363" s="14" t="s">
        <v>85</v>
      </c>
      <c r="AW363" s="14" t="s">
        <v>32</v>
      </c>
      <c r="AX363" s="14" t="s">
        <v>76</v>
      </c>
      <c r="AY363" s="260" t="s">
        <v>126</v>
      </c>
    </row>
    <row r="364" s="15" customFormat="1">
      <c r="A364" s="15"/>
      <c r="B364" s="261"/>
      <c r="C364" s="262"/>
      <c r="D364" s="241" t="s">
        <v>135</v>
      </c>
      <c r="E364" s="263" t="s">
        <v>1</v>
      </c>
      <c r="F364" s="264" t="s">
        <v>137</v>
      </c>
      <c r="G364" s="262"/>
      <c r="H364" s="265">
        <v>2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1" t="s">
        <v>135</v>
      </c>
      <c r="AU364" s="271" t="s">
        <v>85</v>
      </c>
      <c r="AV364" s="15" t="s">
        <v>133</v>
      </c>
      <c r="AW364" s="15" t="s">
        <v>32</v>
      </c>
      <c r="AX364" s="15" t="s">
        <v>83</v>
      </c>
      <c r="AY364" s="271" t="s">
        <v>126</v>
      </c>
    </row>
    <row r="365" s="2" customFormat="1" ht="16.5" customHeight="1">
      <c r="A365" s="38"/>
      <c r="B365" s="39"/>
      <c r="C365" s="275" t="s">
        <v>529</v>
      </c>
      <c r="D365" s="275" t="s">
        <v>398</v>
      </c>
      <c r="E365" s="276" t="s">
        <v>530</v>
      </c>
      <c r="F365" s="277" t="s">
        <v>531</v>
      </c>
      <c r="G365" s="278" t="s">
        <v>131</v>
      </c>
      <c r="H365" s="279">
        <v>2.0600000000000001</v>
      </c>
      <c r="I365" s="280"/>
      <c r="J365" s="281">
        <f>ROUND(I365*H365,2)</f>
        <v>0</v>
      </c>
      <c r="K365" s="277" t="s">
        <v>132</v>
      </c>
      <c r="L365" s="282"/>
      <c r="M365" s="283" t="s">
        <v>1</v>
      </c>
      <c r="N365" s="284" t="s">
        <v>41</v>
      </c>
      <c r="O365" s="91"/>
      <c r="P365" s="235">
        <f>O365*H365</f>
        <v>0</v>
      </c>
      <c r="Q365" s="235">
        <v>0.13200000000000001</v>
      </c>
      <c r="R365" s="235">
        <f>Q365*H365</f>
        <v>0.27192</v>
      </c>
      <c r="S365" s="235">
        <v>0</v>
      </c>
      <c r="T365" s="23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7" t="s">
        <v>171</v>
      </c>
      <c r="AT365" s="237" t="s">
        <v>398</v>
      </c>
      <c r="AU365" s="237" t="s">
        <v>85</v>
      </c>
      <c r="AY365" s="17" t="s">
        <v>126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83</v>
      </c>
      <c r="BK365" s="238">
        <f>ROUND(I365*H365,2)</f>
        <v>0</v>
      </c>
      <c r="BL365" s="17" t="s">
        <v>133</v>
      </c>
      <c r="BM365" s="237" t="s">
        <v>532</v>
      </c>
    </row>
    <row r="366" s="13" customFormat="1">
      <c r="A366" s="13"/>
      <c r="B366" s="239"/>
      <c r="C366" s="240"/>
      <c r="D366" s="241" t="s">
        <v>135</v>
      </c>
      <c r="E366" s="242" t="s">
        <v>1</v>
      </c>
      <c r="F366" s="243" t="s">
        <v>533</v>
      </c>
      <c r="G366" s="240"/>
      <c r="H366" s="242" t="s">
        <v>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135</v>
      </c>
      <c r="AU366" s="249" t="s">
        <v>85</v>
      </c>
      <c r="AV366" s="13" t="s">
        <v>83</v>
      </c>
      <c r="AW366" s="13" t="s">
        <v>32</v>
      </c>
      <c r="AX366" s="13" t="s">
        <v>76</v>
      </c>
      <c r="AY366" s="249" t="s">
        <v>126</v>
      </c>
    </row>
    <row r="367" s="14" customFormat="1">
      <c r="A367" s="14"/>
      <c r="B367" s="250"/>
      <c r="C367" s="251"/>
      <c r="D367" s="241" t="s">
        <v>135</v>
      </c>
      <c r="E367" s="252" t="s">
        <v>1</v>
      </c>
      <c r="F367" s="253" t="s">
        <v>534</v>
      </c>
      <c r="G367" s="251"/>
      <c r="H367" s="254">
        <v>2.0600000000000001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135</v>
      </c>
      <c r="AU367" s="260" t="s">
        <v>85</v>
      </c>
      <c r="AV367" s="14" t="s">
        <v>85</v>
      </c>
      <c r="AW367" s="14" t="s">
        <v>32</v>
      </c>
      <c r="AX367" s="14" t="s">
        <v>76</v>
      </c>
      <c r="AY367" s="260" t="s">
        <v>126</v>
      </c>
    </row>
    <row r="368" s="15" customFormat="1">
      <c r="A368" s="15"/>
      <c r="B368" s="261"/>
      <c r="C368" s="262"/>
      <c r="D368" s="241" t="s">
        <v>135</v>
      </c>
      <c r="E368" s="263" t="s">
        <v>1</v>
      </c>
      <c r="F368" s="264" t="s">
        <v>137</v>
      </c>
      <c r="G368" s="262"/>
      <c r="H368" s="265">
        <v>2.0600000000000001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1" t="s">
        <v>135</v>
      </c>
      <c r="AU368" s="271" t="s">
        <v>85</v>
      </c>
      <c r="AV368" s="15" t="s">
        <v>133</v>
      </c>
      <c r="AW368" s="15" t="s">
        <v>32</v>
      </c>
      <c r="AX368" s="15" t="s">
        <v>83</v>
      </c>
      <c r="AY368" s="271" t="s">
        <v>126</v>
      </c>
    </row>
    <row r="369" s="2" customFormat="1" ht="16.5" customHeight="1">
      <c r="A369" s="38"/>
      <c r="B369" s="39"/>
      <c r="C369" s="226" t="s">
        <v>535</v>
      </c>
      <c r="D369" s="226" t="s">
        <v>128</v>
      </c>
      <c r="E369" s="227" t="s">
        <v>536</v>
      </c>
      <c r="F369" s="228" t="s">
        <v>537</v>
      </c>
      <c r="G369" s="229" t="s">
        <v>131</v>
      </c>
      <c r="H369" s="230">
        <v>12</v>
      </c>
      <c r="I369" s="231"/>
      <c r="J369" s="232">
        <f>ROUND(I369*H369,2)</f>
        <v>0</v>
      </c>
      <c r="K369" s="228" t="s">
        <v>132</v>
      </c>
      <c r="L369" s="44"/>
      <c r="M369" s="233" t="s">
        <v>1</v>
      </c>
      <c r="N369" s="234" t="s">
        <v>41</v>
      </c>
      <c r="O369" s="91"/>
      <c r="P369" s="235">
        <f>O369*H369</f>
        <v>0</v>
      </c>
      <c r="Q369" s="235">
        <v>0.089219999999999994</v>
      </c>
      <c r="R369" s="235">
        <f>Q369*H369</f>
        <v>1.07064</v>
      </c>
      <c r="S369" s="235">
        <v>0</v>
      </c>
      <c r="T369" s="23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7" t="s">
        <v>133</v>
      </c>
      <c r="AT369" s="237" t="s">
        <v>128</v>
      </c>
      <c r="AU369" s="237" t="s">
        <v>85</v>
      </c>
      <c r="AY369" s="17" t="s">
        <v>126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83</v>
      </c>
      <c r="BK369" s="238">
        <f>ROUND(I369*H369,2)</f>
        <v>0</v>
      </c>
      <c r="BL369" s="17" t="s">
        <v>133</v>
      </c>
      <c r="BM369" s="237" t="s">
        <v>538</v>
      </c>
    </row>
    <row r="370" s="13" customFormat="1">
      <c r="A370" s="13"/>
      <c r="B370" s="239"/>
      <c r="C370" s="240"/>
      <c r="D370" s="241" t="s">
        <v>135</v>
      </c>
      <c r="E370" s="242" t="s">
        <v>1</v>
      </c>
      <c r="F370" s="243" t="s">
        <v>539</v>
      </c>
      <c r="G370" s="240"/>
      <c r="H370" s="242" t="s">
        <v>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135</v>
      </c>
      <c r="AU370" s="249" t="s">
        <v>85</v>
      </c>
      <c r="AV370" s="13" t="s">
        <v>83</v>
      </c>
      <c r="AW370" s="13" t="s">
        <v>32</v>
      </c>
      <c r="AX370" s="13" t="s">
        <v>76</v>
      </c>
      <c r="AY370" s="249" t="s">
        <v>126</v>
      </c>
    </row>
    <row r="371" s="14" customFormat="1">
      <c r="A371" s="14"/>
      <c r="B371" s="250"/>
      <c r="C371" s="251"/>
      <c r="D371" s="241" t="s">
        <v>135</v>
      </c>
      <c r="E371" s="252" t="s">
        <v>1</v>
      </c>
      <c r="F371" s="253" t="s">
        <v>495</v>
      </c>
      <c r="G371" s="251"/>
      <c r="H371" s="254">
        <v>12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135</v>
      </c>
      <c r="AU371" s="260" t="s">
        <v>85</v>
      </c>
      <c r="AV371" s="14" t="s">
        <v>85</v>
      </c>
      <c r="AW371" s="14" t="s">
        <v>32</v>
      </c>
      <c r="AX371" s="14" t="s">
        <v>76</v>
      </c>
      <c r="AY371" s="260" t="s">
        <v>126</v>
      </c>
    </row>
    <row r="372" s="15" customFormat="1">
      <c r="A372" s="15"/>
      <c r="B372" s="261"/>
      <c r="C372" s="262"/>
      <c r="D372" s="241" t="s">
        <v>135</v>
      </c>
      <c r="E372" s="263" t="s">
        <v>1</v>
      </c>
      <c r="F372" s="264" t="s">
        <v>137</v>
      </c>
      <c r="G372" s="262"/>
      <c r="H372" s="265">
        <v>12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1" t="s">
        <v>135</v>
      </c>
      <c r="AU372" s="271" t="s">
        <v>85</v>
      </c>
      <c r="AV372" s="15" t="s">
        <v>133</v>
      </c>
      <c r="AW372" s="15" t="s">
        <v>32</v>
      </c>
      <c r="AX372" s="15" t="s">
        <v>83</v>
      </c>
      <c r="AY372" s="271" t="s">
        <v>126</v>
      </c>
    </row>
    <row r="373" s="2" customFormat="1" ht="16.5" customHeight="1">
      <c r="A373" s="38"/>
      <c r="B373" s="39"/>
      <c r="C373" s="275" t="s">
        <v>540</v>
      </c>
      <c r="D373" s="275" t="s">
        <v>398</v>
      </c>
      <c r="E373" s="276" t="s">
        <v>530</v>
      </c>
      <c r="F373" s="277" t="s">
        <v>531</v>
      </c>
      <c r="G373" s="278" t="s">
        <v>131</v>
      </c>
      <c r="H373" s="279">
        <v>4.1200000000000001</v>
      </c>
      <c r="I373" s="280"/>
      <c r="J373" s="281">
        <f>ROUND(I373*H373,2)</f>
        <v>0</v>
      </c>
      <c r="K373" s="277" t="s">
        <v>132</v>
      </c>
      <c r="L373" s="282"/>
      <c r="M373" s="283" t="s">
        <v>1</v>
      </c>
      <c r="N373" s="284" t="s">
        <v>41</v>
      </c>
      <c r="O373" s="91"/>
      <c r="P373" s="235">
        <f>O373*H373</f>
        <v>0</v>
      </c>
      <c r="Q373" s="235">
        <v>0.13200000000000001</v>
      </c>
      <c r="R373" s="235">
        <f>Q373*H373</f>
        <v>0.54383999999999999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171</v>
      </c>
      <c r="AT373" s="237" t="s">
        <v>398</v>
      </c>
      <c r="AU373" s="237" t="s">
        <v>85</v>
      </c>
      <c r="AY373" s="17" t="s">
        <v>126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83</v>
      </c>
      <c r="BK373" s="238">
        <f>ROUND(I373*H373,2)</f>
        <v>0</v>
      </c>
      <c r="BL373" s="17" t="s">
        <v>133</v>
      </c>
      <c r="BM373" s="237" t="s">
        <v>541</v>
      </c>
    </row>
    <row r="374" s="13" customFormat="1">
      <c r="A374" s="13"/>
      <c r="B374" s="239"/>
      <c r="C374" s="240"/>
      <c r="D374" s="241" t="s">
        <v>135</v>
      </c>
      <c r="E374" s="242" t="s">
        <v>1</v>
      </c>
      <c r="F374" s="243" t="s">
        <v>542</v>
      </c>
      <c r="G374" s="240"/>
      <c r="H374" s="242" t="s">
        <v>1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135</v>
      </c>
      <c r="AU374" s="249" t="s">
        <v>85</v>
      </c>
      <c r="AV374" s="13" t="s">
        <v>83</v>
      </c>
      <c r="AW374" s="13" t="s">
        <v>32</v>
      </c>
      <c r="AX374" s="13" t="s">
        <v>76</v>
      </c>
      <c r="AY374" s="249" t="s">
        <v>126</v>
      </c>
    </row>
    <row r="375" s="14" customFormat="1">
      <c r="A375" s="14"/>
      <c r="B375" s="250"/>
      <c r="C375" s="251"/>
      <c r="D375" s="241" t="s">
        <v>135</v>
      </c>
      <c r="E375" s="252" t="s">
        <v>1</v>
      </c>
      <c r="F375" s="253" t="s">
        <v>543</v>
      </c>
      <c r="G375" s="251"/>
      <c r="H375" s="254">
        <v>4.1200000000000001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135</v>
      </c>
      <c r="AU375" s="260" t="s">
        <v>85</v>
      </c>
      <c r="AV375" s="14" t="s">
        <v>85</v>
      </c>
      <c r="AW375" s="14" t="s">
        <v>32</v>
      </c>
      <c r="AX375" s="14" t="s">
        <v>76</v>
      </c>
      <c r="AY375" s="260" t="s">
        <v>126</v>
      </c>
    </row>
    <row r="376" s="15" customFormat="1">
      <c r="A376" s="15"/>
      <c r="B376" s="261"/>
      <c r="C376" s="262"/>
      <c r="D376" s="241" t="s">
        <v>135</v>
      </c>
      <c r="E376" s="263" t="s">
        <v>1</v>
      </c>
      <c r="F376" s="264" t="s">
        <v>137</v>
      </c>
      <c r="G376" s="262"/>
      <c r="H376" s="265">
        <v>4.1200000000000001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1" t="s">
        <v>135</v>
      </c>
      <c r="AU376" s="271" t="s">
        <v>85</v>
      </c>
      <c r="AV376" s="15" t="s">
        <v>133</v>
      </c>
      <c r="AW376" s="15" t="s">
        <v>32</v>
      </c>
      <c r="AX376" s="15" t="s">
        <v>83</v>
      </c>
      <c r="AY376" s="271" t="s">
        <v>126</v>
      </c>
    </row>
    <row r="377" s="2" customFormat="1" ht="16.5" customHeight="1">
      <c r="A377" s="38"/>
      <c r="B377" s="39"/>
      <c r="C377" s="275" t="s">
        <v>544</v>
      </c>
      <c r="D377" s="275" t="s">
        <v>398</v>
      </c>
      <c r="E377" s="276" t="s">
        <v>545</v>
      </c>
      <c r="F377" s="277" t="s">
        <v>546</v>
      </c>
      <c r="G377" s="278" t="s">
        <v>131</v>
      </c>
      <c r="H377" s="279">
        <v>8.2400000000000002</v>
      </c>
      <c r="I377" s="280"/>
      <c r="J377" s="281">
        <f>ROUND(I377*H377,2)</f>
        <v>0</v>
      </c>
      <c r="K377" s="277" t="s">
        <v>132</v>
      </c>
      <c r="L377" s="282"/>
      <c r="M377" s="283" t="s">
        <v>1</v>
      </c>
      <c r="N377" s="284" t="s">
        <v>41</v>
      </c>
      <c r="O377" s="91"/>
      <c r="P377" s="235">
        <f>O377*H377</f>
        <v>0</v>
      </c>
      <c r="Q377" s="235">
        <v>0.13200000000000001</v>
      </c>
      <c r="R377" s="235">
        <f>Q377*H377</f>
        <v>1.08768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171</v>
      </c>
      <c r="AT377" s="237" t="s">
        <v>398</v>
      </c>
      <c r="AU377" s="237" t="s">
        <v>85</v>
      </c>
      <c r="AY377" s="17" t="s">
        <v>126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83</v>
      </c>
      <c r="BK377" s="238">
        <f>ROUND(I377*H377,2)</f>
        <v>0</v>
      </c>
      <c r="BL377" s="17" t="s">
        <v>133</v>
      </c>
      <c r="BM377" s="237" t="s">
        <v>547</v>
      </c>
    </row>
    <row r="378" s="13" customFormat="1">
      <c r="A378" s="13"/>
      <c r="B378" s="239"/>
      <c r="C378" s="240"/>
      <c r="D378" s="241" t="s">
        <v>135</v>
      </c>
      <c r="E378" s="242" t="s">
        <v>1</v>
      </c>
      <c r="F378" s="243" t="s">
        <v>548</v>
      </c>
      <c r="G378" s="240"/>
      <c r="H378" s="242" t="s">
        <v>1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135</v>
      </c>
      <c r="AU378" s="249" t="s">
        <v>85</v>
      </c>
      <c r="AV378" s="13" t="s">
        <v>83</v>
      </c>
      <c r="AW378" s="13" t="s">
        <v>32</v>
      </c>
      <c r="AX378" s="13" t="s">
        <v>76</v>
      </c>
      <c r="AY378" s="249" t="s">
        <v>126</v>
      </c>
    </row>
    <row r="379" s="14" customFormat="1">
      <c r="A379" s="14"/>
      <c r="B379" s="250"/>
      <c r="C379" s="251"/>
      <c r="D379" s="241" t="s">
        <v>135</v>
      </c>
      <c r="E379" s="252" t="s">
        <v>1</v>
      </c>
      <c r="F379" s="253" t="s">
        <v>549</v>
      </c>
      <c r="G379" s="251"/>
      <c r="H379" s="254">
        <v>8.2400000000000002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0" t="s">
        <v>135</v>
      </c>
      <c r="AU379" s="260" t="s">
        <v>85</v>
      </c>
      <c r="AV379" s="14" t="s">
        <v>85</v>
      </c>
      <c r="AW379" s="14" t="s">
        <v>32</v>
      </c>
      <c r="AX379" s="14" t="s">
        <v>76</v>
      </c>
      <c r="AY379" s="260" t="s">
        <v>126</v>
      </c>
    </row>
    <row r="380" s="15" customFormat="1">
      <c r="A380" s="15"/>
      <c r="B380" s="261"/>
      <c r="C380" s="262"/>
      <c r="D380" s="241" t="s">
        <v>135</v>
      </c>
      <c r="E380" s="263" t="s">
        <v>1</v>
      </c>
      <c r="F380" s="264" t="s">
        <v>137</v>
      </c>
      <c r="G380" s="262"/>
      <c r="H380" s="265">
        <v>8.2400000000000002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1" t="s">
        <v>135</v>
      </c>
      <c r="AU380" s="271" t="s">
        <v>85</v>
      </c>
      <c r="AV380" s="15" t="s">
        <v>133</v>
      </c>
      <c r="AW380" s="15" t="s">
        <v>32</v>
      </c>
      <c r="AX380" s="15" t="s">
        <v>83</v>
      </c>
      <c r="AY380" s="271" t="s">
        <v>126</v>
      </c>
    </row>
    <row r="381" s="2" customFormat="1" ht="21.75" customHeight="1">
      <c r="A381" s="38"/>
      <c r="B381" s="39"/>
      <c r="C381" s="226" t="s">
        <v>550</v>
      </c>
      <c r="D381" s="226" t="s">
        <v>128</v>
      </c>
      <c r="E381" s="227" t="s">
        <v>551</v>
      </c>
      <c r="F381" s="228" t="s">
        <v>552</v>
      </c>
      <c r="G381" s="229" t="s">
        <v>131</v>
      </c>
      <c r="H381" s="230">
        <v>163</v>
      </c>
      <c r="I381" s="231"/>
      <c r="J381" s="232">
        <f>ROUND(I381*H381,2)</f>
        <v>0</v>
      </c>
      <c r="K381" s="228" t="s">
        <v>132</v>
      </c>
      <c r="L381" s="44"/>
      <c r="M381" s="233" t="s">
        <v>1</v>
      </c>
      <c r="N381" s="234" t="s">
        <v>41</v>
      </c>
      <c r="O381" s="91"/>
      <c r="P381" s="235">
        <f>O381*H381</f>
        <v>0</v>
      </c>
      <c r="Q381" s="235">
        <v>0.089219999999999994</v>
      </c>
      <c r="R381" s="235">
        <f>Q381*H381</f>
        <v>14.542859999999999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133</v>
      </c>
      <c r="AT381" s="237" t="s">
        <v>128</v>
      </c>
      <c r="AU381" s="237" t="s">
        <v>85</v>
      </c>
      <c r="AY381" s="17" t="s">
        <v>126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83</v>
      </c>
      <c r="BK381" s="238">
        <f>ROUND(I381*H381,2)</f>
        <v>0</v>
      </c>
      <c r="BL381" s="17" t="s">
        <v>133</v>
      </c>
      <c r="BM381" s="237" t="s">
        <v>553</v>
      </c>
    </row>
    <row r="382" s="13" customFormat="1">
      <c r="A382" s="13"/>
      <c r="B382" s="239"/>
      <c r="C382" s="240"/>
      <c r="D382" s="241" t="s">
        <v>135</v>
      </c>
      <c r="E382" s="242" t="s">
        <v>1</v>
      </c>
      <c r="F382" s="243" t="s">
        <v>554</v>
      </c>
      <c r="G382" s="240"/>
      <c r="H382" s="242" t="s">
        <v>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135</v>
      </c>
      <c r="AU382" s="249" t="s">
        <v>85</v>
      </c>
      <c r="AV382" s="13" t="s">
        <v>83</v>
      </c>
      <c r="AW382" s="13" t="s">
        <v>32</v>
      </c>
      <c r="AX382" s="13" t="s">
        <v>76</v>
      </c>
      <c r="AY382" s="249" t="s">
        <v>126</v>
      </c>
    </row>
    <row r="383" s="14" customFormat="1">
      <c r="A383" s="14"/>
      <c r="B383" s="250"/>
      <c r="C383" s="251"/>
      <c r="D383" s="241" t="s">
        <v>135</v>
      </c>
      <c r="E383" s="252" t="s">
        <v>1</v>
      </c>
      <c r="F383" s="253" t="s">
        <v>501</v>
      </c>
      <c r="G383" s="251"/>
      <c r="H383" s="254">
        <v>163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0" t="s">
        <v>135</v>
      </c>
      <c r="AU383" s="260" t="s">
        <v>85</v>
      </c>
      <c r="AV383" s="14" t="s">
        <v>85</v>
      </c>
      <c r="AW383" s="14" t="s">
        <v>32</v>
      </c>
      <c r="AX383" s="14" t="s">
        <v>76</v>
      </c>
      <c r="AY383" s="260" t="s">
        <v>126</v>
      </c>
    </row>
    <row r="384" s="15" customFormat="1">
      <c r="A384" s="15"/>
      <c r="B384" s="261"/>
      <c r="C384" s="262"/>
      <c r="D384" s="241" t="s">
        <v>135</v>
      </c>
      <c r="E384" s="263" t="s">
        <v>1</v>
      </c>
      <c r="F384" s="264" t="s">
        <v>137</v>
      </c>
      <c r="G384" s="262"/>
      <c r="H384" s="265">
        <v>163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1" t="s">
        <v>135</v>
      </c>
      <c r="AU384" s="271" t="s">
        <v>85</v>
      </c>
      <c r="AV384" s="15" t="s">
        <v>133</v>
      </c>
      <c r="AW384" s="15" t="s">
        <v>32</v>
      </c>
      <c r="AX384" s="15" t="s">
        <v>83</v>
      </c>
      <c r="AY384" s="271" t="s">
        <v>126</v>
      </c>
    </row>
    <row r="385" s="2" customFormat="1" ht="16.5" customHeight="1">
      <c r="A385" s="38"/>
      <c r="B385" s="39"/>
      <c r="C385" s="275" t="s">
        <v>555</v>
      </c>
      <c r="D385" s="275" t="s">
        <v>398</v>
      </c>
      <c r="E385" s="276" t="s">
        <v>530</v>
      </c>
      <c r="F385" s="277" t="s">
        <v>531</v>
      </c>
      <c r="G385" s="278" t="s">
        <v>131</v>
      </c>
      <c r="H385" s="279">
        <v>162.18000000000001</v>
      </c>
      <c r="I385" s="280"/>
      <c r="J385" s="281">
        <f>ROUND(I385*H385,2)</f>
        <v>0</v>
      </c>
      <c r="K385" s="277" t="s">
        <v>132</v>
      </c>
      <c r="L385" s="282"/>
      <c r="M385" s="283" t="s">
        <v>1</v>
      </c>
      <c r="N385" s="284" t="s">
        <v>41</v>
      </c>
      <c r="O385" s="91"/>
      <c r="P385" s="235">
        <f>O385*H385</f>
        <v>0</v>
      </c>
      <c r="Q385" s="235">
        <v>0.13200000000000001</v>
      </c>
      <c r="R385" s="235">
        <f>Q385*H385</f>
        <v>21.407760000000003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171</v>
      </c>
      <c r="AT385" s="237" t="s">
        <v>398</v>
      </c>
      <c r="AU385" s="237" t="s">
        <v>85</v>
      </c>
      <c r="AY385" s="17" t="s">
        <v>126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83</v>
      </c>
      <c r="BK385" s="238">
        <f>ROUND(I385*H385,2)</f>
        <v>0</v>
      </c>
      <c r="BL385" s="17" t="s">
        <v>133</v>
      </c>
      <c r="BM385" s="237" t="s">
        <v>556</v>
      </c>
    </row>
    <row r="386" s="13" customFormat="1">
      <c r="A386" s="13"/>
      <c r="B386" s="239"/>
      <c r="C386" s="240"/>
      <c r="D386" s="241" t="s">
        <v>135</v>
      </c>
      <c r="E386" s="242" t="s">
        <v>1</v>
      </c>
      <c r="F386" s="243" t="s">
        <v>557</v>
      </c>
      <c r="G386" s="240"/>
      <c r="H386" s="242" t="s">
        <v>1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135</v>
      </c>
      <c r="AU386" s="249" t="s">
        <v>85</v>
      </c>
      <c r="AV386" s="13" t="s">
        <v>83</v>
      </c>
      <c r="AW386" s="13" t="s">
        <v>32</v>
      </c>
      <c r="AX386" s="13" t="s">
        <v>76</v>
      </c>
      <c r="AY386" s="249" t="s">
        <v>126</v>
      </c>
    </row>
    <row r="387" s="14" customFormat="1">
      <c r="A387" s="14"/>
      <c r="B387" s="250"/>
      <c r="C387" s="251"/>
      <c r="D387" s="241" t="s">
        <v>135</v>
      </c>
      <c r="E387" s="252" t="s">
        <v>1</v>
      </c>
      <c r="F387" s="253" t="s">
        <v>558</v>
      </c>
      <c r="G387" s="251"/>
      <c r="H387" s="254">
        <v>162.18000000000001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0" t="s">
        <v>135</v>
      </c>
      <c r="AU387" s="260" t="s">
        <v>85</v>
      </c>
      <c r="AV387" s="14" t="s">
        <v>85</v>
      </c>
      <c r="AW387" s="14" t="s">
        <v>32</v>
      </c>
      <c r="AX387" s="14" t="s">
        <v>76</v>
      </c>
      <c r="AY387" s="260" t="s">
        <v>126</v>
      </c>
    </row>
    <row r="388" s="15" customFormat="1">
      <c r="A388" s="15"/>
      <c r="B388" s="261"/>
      <c r="C388" s="262"/>
      <c r="D388" s="241" t="s">
        <v>135</v>
      </c>
      <c r="E388" s="263" t="s">
        <v>1</v>
      </c>
      <c r="F388" s="264" t="s">
        <v>137</v>
      </c>
      <c r="G388" s="262"/>
      <c r="H388" s="265">
        <v>162.18000000000001</v>
      </c>
      <c r="I388" s="266"/>
      <c r="J388" s="262"/>
      <c r="K388" s="262"/>
      <c r="L388" s="267"/>
      <c r="M388" s="268"/>
      <c r="N388" s="269"/>
      <c r="O388" s="269"/>
      <c r="P388" s="269"/>
      <c r="Q388" s="269"/>
      <c r="R388" s="269"/>
      <c r="S388" s="269"/>
      <c r="T388" s="270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1" t="s">
        <v>135</v>
      </c>
      <c r="AU388" s="271" t="s">
        <v>85</v>
      </c>
      <c r="AV388" s="15" t="s">
        <v>133</v>
      </c>
      <c r="AW388" s="15" t="s">
        <v>32</v>
      </c>
      <c r="AX388" s="15" t="s">
        <v>83</v>
      </c>
      <c r="AY388" s="271" t="s">
        <v>126</v>
      </c>
    </row>
    <row r="389" s="2" customFormat="1" ht="16.5" customHeight="1">
      <c r="A389" s="38"/>
      <c r="B389" s="39"/>
      <c r="C389" s="275" t="s">
        <v>559</v>
      </c>
      <c r="D389" s="275" t="s">
        <v>398</v>
      </c>
      <c r="E389" s="276" t="s">
        <v>560</v>
      </c>
      <c r="F389" s="277" t="s">
        <v>561</v>
      </c>
      <c r="G389" s="278" t="s">
        <v>131</v>
      </c>
      <c r="H389" s="279">
        <v>2.0600000000000001</v>
      </c>
      <c r="I389" s="280"/>
      <c r="J389" s="281">
        <f>ROUND(I389*H389,2)</f>
        <v>0</v>
      </c>
      <c r="K389" s="277" t="s">
        <v>132</v>
      </c>
      <c r="L389" s="282"/>
      <c r="M389" s="283" t="s">
        <v>1</v>
      </c>
      <c r="N389" s="284" t="s">
        <v>41</v>
      </c>
      <c r="O389" s="91"/>
      <c r="P389" s="235">
        <f>O389*H389</f>
        <v>0</v>
      </c>
      <c r="Q389" s="235">
        <v>0.13100000000000001</v>
      </c>
      <c r="R389" s="235">
        <f>Q389*H389</f>
        <v>0.26986000000000004</v>
      </c>
      <c r="S389" s="235">
        <v>0</v>
      </c>
      <c r="T389" s="23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171</v>
      </c>
      <c r="AT389" s="237" t="s">
        <v>398</v>
      </c>
      <c r="AU389" s="237" t="s">
        <v>85</v>
      </c>
      <c r="AY389" s="17" t="s">
        <v>126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83</v>
      </c>
      <c r="BK389" s="238">
        <f>ROUND(I389*H389,2)</f>
        <v>0</v>
      </c>
      <c r="BL389" s="17" t="s">
        <v>133</v>
      </c>
      <c r="BM389" s="237" t="s">
        <v>562</v>
      </c>
    </row>
    <row r="390" s="13" customFormat="1">
      <c r="A390" s="13"/>
      <c r="B390" s="239"/>
      <c r="C390" s="240"/>
      <c r="D390" s="241" t="s">
        <v>135</v>
      </c>
      <c r="E390" s="242" t="s">
        <v>1</v>
      </c>
      <c r="F390" s="243" t="s">
        <v>563</v>
      </c>
      <c r="G390" s="240"/>
      <c r="H390" s="242" t="s">
        <v>1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135</v>
      </c>
      <c r="AU390" s="249" t="s">
        <v>85</v>
      </c>
      <c r="AV390" s="13" t="s">
        <v>83</v>
      </c>
      <c r="AW390" s="13" t="s">
        <v>32</v>
      </c>
      <c r="AX390" s="13" t="s">
        <v>76</v>
      </c>
      <c r="AY390" s="249" t="s">
        <v>126</v>
      </c>
    </row>
    <row r="391" s="14" customFormat="1">
      <c r="A391" s="14"/>
      <c r="B391" s="250"/>
      <c r="C391" s="251"/>
      <c r="D391" s="241" t="s">
        <v>135</v>
      </c>
      <c r="E391" s="252" t="s">
        <v>1</v>
      </c>
      <c r="F391" s="253" t="s">
        <v>534</v>
      </c>
      <c r="G391" s="251"/>
      <c r="H391" s="254">
        <v>2.0600000000000001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135</v>
      </c>
      <c r="AU391" s="260" t="s">
        <v>85</v>
      </c>
      <c r="AV391" s="14" t="s">
        <v>85</v>
      </c>
      <c r="AW391" s="14" t="s">
        <v>32</v>
      </c>
      <c r="AX391" s="14" t="s">
        <v>76</v>
      </c>
      <c r="AY391" s="260" t="s">
        <v>126</v>
      </c>
    </row>
    <row r="392" s="15" customFormat="1">
      <c r="A392" s="15"/>
      <c r="B392" s="261"/>
      <c r="C392" s="262"/>
      <c r="D392" s="241" t="s">
        <v>135</v>
      </c>
      <c r="E392" s="263" t="s">
        <v>1</v>
      </c>
      <c r="F392" s="264" t="s">
        <v>137</v>
      </c>
      <c r="G392" s="262"/>
      <c r="H392" s="265">
        <v>2.0600000000000001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1" t="s">
        <v>135</v>
      </c>
      <c r="AU392" s="271" t="s">
        <v>85</v>
      </c>
      <c r="AV392" s="15" t="s">
        <v>133</v>
      </c>
      <c r="AW392" s="15" t="s">
        <v>32</v>
      </c>
      <c r="AX392" s="15" t="s">
        <v>83</v>
      </c>
      <c r="AY392" s="271" t="s">
        <v>126</v>
      </c>
    </row>
    <row r="393" s="2" customFormat="1" ht="16.5" customHeight="1">
      <c r="A393" s="38"/>
      <c r="B393" s="39"/>
      <c r="C393" s="275" t="s">
        <v>564</v>
      </c>
      <c r="D393" s="275" t="s">
        <v>398</v>
      </c>
      <c r="E393" s="276" t="s">
        <v>565</v>
      </c>
      <c r="F393" s="277" t="s">
        <v>566</v>
      </c>
      <c r="G393" s="278" t="s">
        <v>131</v>
      </c>
      <c r="H393" s="279">
        <v>2.0600000000000001</v>
      </c>
      <c r="I393" s="280"/>
      <c r="J393" s="281">
        <f>ROUND(I393*H393,2)</f>
        <v>0</v>
      </c>
      <c r="K393" s="277" t="s">
        <v>1</v>
      </c>
      <c r="L393" s="282"/>
      <c r="M393" s="283" t="s">
        <v>1</v>
      </c>
      <c r="N393" s="284" t="s">
        <v>41</v>
      </c>
      <c r="O393" s="91"/>
      <c r="P393" s="235">
        <f>O393*H393</f>
        <v>0</v>
      </c>
      <c r="Q393" s="235">
        <v>0.124</v>
      </c>
      <c r="R393" s="235">
        <f>Q393*H393</f>
        <v>0.25544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171</v>
      </c>
      <c r="AT393" s="237" t="s">
        <v>398</v>
      </c>
      <c r="AU393" s="237" t="s">
        <v>85</v>
      </c>
      <c r="AY393" s="17" t="s">
        <v>126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83</v>
      </c>
      <c r="BK393" s="238">
        <f>ROUND(I393*H393,2)</f>
        <v>0</v>
      </c>
      <c r="BL393" s="17" t="s">
        <v>133</v>
      </c>
      <c r="BM393" s="237" t="s">
        <v>567</v>
      </c>
    </row>
    <row r="394" s="13" customFormat="1">
      <c r="A394" s="13"/>
      <c r="B394" s="239"/>
      <c r="C394" s="240"/>
      <c r="D394" s="241" t="s">
        <v>135</v>
      </c>
      <c r="E394" s="242" t="s">
        <v>1</v>
      </c>
      <c r="F394" s="243" t="s">
        <v>568</v>
      </c>
      <c r="G394" s="240"/>
      <c r="H394" s="242" t="s">
        <v>1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135</v>
      </c>
      <c r="AU394" s="249" t="s">
        <v>85</v>
      </c>
      <c r="AV394" s="13" t="s">
        <v>83</v>
      </c>
      <c r="AW394" s="13" t="s">
        <v>32</v>
      </c>
      <c r="AX394" s="13" t="s">
        <v>76</v>
      </c>
      <c r="AY394" s="249" t="s">
        <v>126</v>
      </c>
    </row>
    <row r="395" s="14" customFormat="1">
      <c r="A395" s="14"/>
      <c r="B395" s="250"/>
      <c r="C395" s="251"/>
      <c r="D395" s="241" t="s">
        <v>135</v>
      </c>
      <c r="E395" s="252" t="s">
        <v>1</v>
      </c>
      <c r="F395" s="253" t="s">
        <v>534</v>
      </c>
      <c r="G395" s="251"/>
      <c r="H395" s="254">
        <v>2.0600000000000001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0" t="s">
        <v>135</v>
      </c>
      <c r="AU395" s="260" t="s">
        <v>85</v>
      </c>
      <c r="AV395" s="14" t="s">
        <v>85</v>
      </c>
      <c r="AW395" s="14" t="s">
        <v>32</v>
      </c>
      <c r="AX395" s="14" t="s">
        <v>76</v>
      </c>
      <c r="AY395" s="260" t="s">
        <v>126</v>
      </c>
    </row>
    <row r="396" s="15" customFormat="1">
      <c r="A396" s="15"/>
      <c r="B396" s="261"/>
      <c r="C396" s="262"/>
      <c r="D396" s="241" t="s">
        <v>135</v>
      </c>
      <c r="E396" s="263" t="s">
        <v>1</v>
      </c>
      <c r="F396" s="264" t="s">
        <v>137</v>
      </c>
      <c r="G396" s="262"/>
      <c r="H396" s="265">
        <v>2.0600000000000001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1" t="s">
        <v>135</v>
      </c>
      <c r="AU396" s="271" t="s">
        <v>85</v>
      </c>
      <c r="AV396" s="15" t="s">
        <v>133</v>
      </c>
      <c r="AW396" s="15" t="s">
        <v>32</v>
      </c>
      <c r="AX396" s="15" t="s">
        <v>83</v>
      </c>
      <c r="AY396" s="271" t="s">
        <v>126</v>
      </c>
    </row>
    <row r="397" s="2" customFormat="1" ht="21.75" customHeight="1">
      <c r="A397" s="38"/>
      <c r="B397" s="39"/>
      <c r="C397" s="226" t="s">
        <v>569</v>
      </c>
      <c r="D397" s="226" t="s">
        <v>128</v>
      </c>
      <c r="E397" s="227" t="s">
        <v>570</v>
      </c>
      <c r="F397" s="228" t="s">
        <v>571</v>
      </c>
      <c r="G397" s="229" t="s">
        <v>131</v>
      </c>
      <c r="H397" s="230">
        <v>163</v>
      </c>
      <c r="I397" s="231"/>
      <c r="J397" s="232">
        <f>ROUND(I397*H397,2)</f>
        <v>0</v>
      </c>
      <c r="K397" s="228" t="s">
        <v>132</v>
      </c>
      <c r="L397" s="44"/>
      <c r="M397" s="233" t="s">
        <v>1</v>
      </c>
      <c r="N397" s="234" t="s">
        <v>41</v>
      </c>
      <c r="O397" s="91"/>
      <c r="P397" s="235">
        <f>O397*H397</f>
        <v>0</v>
      </c>
      <c r="Q397" s="235">
        <v>0</v>
      </c>
      <c r="R397" s="235">
        <f>Q397*H397</f>
        <v>0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133</v>
      </c>
      <c r="AT397" s="237" t="s">
        <v>128</v>
      </c>
      <c r="AU397" s="237" t="s">
        <v>85</v>
      </c>
      <c r="AY397" s="17" t="s">
        <v>126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83</v>
      </c>
      <c r="BK397" s="238">
        <f>ROUND(I397*H397,2)</f>
        <v>0</v>
      </c>
      <c r="BL397" s="17" t="s">
        <v>133</v>
      </c>
      <c r="BM397" s="237" t="s">
        <v>572</v>
      </c>
    </row>
    <row r="398" s="13" customFormat="1">
      <c r="A398" s="13"/>
      <c r="B398" s="239"/>
      <c r="C398" s="240"/>
      <c r="D398" s="241" t="s">
        <v>135</v>
      </c>
      <c r="E398" s="242" t="s">
        <v>1</v>
      </c>
      <c r="F398" s="243" t="s">
        <v>573</v>
      </c>
      <c r="G398" s="240"/>
      <c r="H398" s="242" t="s">
        <v>1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135</v>
      </c>
      <c r="AU398" s="249" t="s">
        <v>85</v>
      </c>
      <c r="AV398" s="13" t="s">
        <v>83</v>
      </c>
      <c r="AW398" s="13" t="s">
        <v>32</v>
      </c>
      <c r="AX398" s="13" t="s">
        <v>76</v>
      </c>
      <c r="AY398" s="249" t="s">
        <v>126</v>
      </c>
    </row>
    <row r="399" s="14" customFormat="1">
      <c r="A399" s="14"/>
      <c r="B399" s="250"/>
      <c r="C399" s="251"/>
      <c r="D399" s="241" t="s">
        <v>135</v>
      </c>
      <c r="E399" s="252" t="s">
        <v>1</v>
      </c>
      <c r="F399" s="253" t="s">
        <v>501</v>
      </c>
      <c r="G399" s="251"/>
      <c r="H399" s="254">
        <v>163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135</v>
      </c>
      <c r="AU399" s="260" t="s">
        <v>85</v>
      </c>
      <c r="AV399" s="14" t="s">
        <v>85</v>
      </c>
      <c r="AW399" s="14" t="s">
        <v>32</v>
      </c>
      <c r="AX399" s="14" t="s">
        <v>76</v>
      </c>
      <c r="AY399" s="260" t="s">
        <v>126</v>
      </c>
    </row>
    <row r="400" s="15" customFormat="1">
      <c r="A400" s="15"/>
      <c r="B400" s="261"/>
      <c r="C400" s="262"/>
      <c r="D400" s="241" t="s">
        <v>135</v>
      </c>
      <c r="E400" s="263" t="s">
        <v>1</v>
      </c>
      <c r="F400" s="264" t="s">
        <v>137</v>
      </c>
      <c r="G400" s="262"/>
      <c r="H400" s="265">
        <v>163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1" t="s">
        <v>135</v>
      </c>
      <c r="AU400" s="271" t="s">
        <v>85</v>
      </c>
      <c r="AV400" s="15" t="s">
        <v>133</v>
      </c>
      <c r="AW400" s="15" t="s">
        <v>32</v>
      </c>
      <c r="AX400" s="15" t="s">
        <v>83</v>
      </c>
      <c r="AY400" s="271" t="s">
        <v>126</v>
      </c>
    </row>
    <row r="401" s="2" customFormat="1" ht="21.75" customHeight="1">
      <c r="A401" s="38"/>
      <c r="B401" s="39"/>
      <c r="C401" s="226" t="s">
        <v>574</v>
      </c>
      <c r="D401" s="226" t="s">
        <v>128</v>
      </c>
      <c r="E401" s="227" t="s">
        <v>570</v>
      </c>
      <c r="F401" s="228" t="s">
        <v>571</v>
      </c>
      <c r="G401" s="229" t="s">
        <v>131</v>
      </c>
      <c r="H401" s="230">
        <v>12</v>
      </c>
      <c r="I401" s="231"/>
      <c r="J401" s="232">
        <f>ROUND(I401*H401,2)</f>
        <v>0</v>
      </c>
      <c r="K401" s="228" t="s">
        <v>132</v>
      </c>
      <c r="L401" s="44"/>
      <c r="M401" s="233" t="s">
        <v>1</v>
      </c>
      <c r="N401" s="234" t="s">
        <v>41</v>
      </c>
      <c r="O401" s="91"/>
      <c r="P401" s="235">
        <f>O401*H401</f>
        <v>0</v>
      </c>
      <c r="Q401" s="235">
        <v>0</v>
      </c>
      <c r="R401" s="235">
        <f>Q401*H401</f>
        <v>0</v>
      </c>
      <c r="S401" s="235">
        <v>0</v>
      </c>
      <c r="T401" s="23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7" t="s">
        <v>133</v>
      </c>
      <c r="AT401" s="237" t="s">
        <v>128</v>
      </c>
      <c r="AU401" s="237" t="s">
        <v>85</v>
      </c>
      <c r="AY401" s="17" t="s">
        <v>126</v>
      </c>
      <c r="BE401" s="238">
        <f>IF(N401="základní",J401,0)</f>
        <v>0</v>
      </c>
      <c r="BF401" s="238">
        <f>IF(N401="snížená",J401,0)</f>
        <v>0</v>
      </c>
      <c r="BG401" s="238">
        <f>IF(N401="zákl. přenesená",J401,0)</f>
        <v>0</v>
      </c>
      <c r="BH401" s="238">
        <f>IF(N401="sníž. přenesená",J401,0)</f>
        <v>0</v>
      </c>
      <c r="BI401" s="238">
        <f>IF(N401="nulová",J401,0)</f>
        <v>0</v>
      </c>
      <c r="BJ401" s="17" t="s">
        <v>83</v>
      </c>
      <c r="BK401" s="238">
        <f>ROUND(I401*H401,2)</f>
        <v>0</v>
      </c>
      <c r="BL401" s="17" t="s">
        <v>133</v>
      </c>
      <c r="BM401" s="237" t="s">
        <v>575</v>
      </c>
    </row>
    <row r="402" s="13" customFormat="1">
      <c r="A402" s="13"/>
      <c r="B402" s="239"/>
      <c r="C402" s="240"/>
      <c r="D402" s="241" t="s">
        <v>135</v>
      </c>
      <c r="E402" s="242" t="s">
        <v>1</v>
      </c>
      <c r="F402" s="243" t="s">
        <v>576</v>
      </c>
      <c r="G402" s="240"/>
      <c r="H402" s="242" t="s">
        <v>1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135</v>
      </c>
      <c r="AU402" s="249" t="s">
        <v>85</v>
      </c>
      <c r="AV402" s="13" t="s">
        <v>83</v>
      </c>
      <c r="AW402" s="13" t="s">
        <v>32</v>
      </c>
      <c r="AX402" s="13" t="s">
        <v>76</v>
      </c>
      <c r="AY402" s="249" t="s">
        <v>126</v>
      </c>
    </row>
    <row r="403" s="14" customFormat="1">
      <c r="A403" s="14"/>
      <c r="B403" s="250"/>
      <c r="C403" s="251"/>
      <c r="D403" s="241" t="s">
        <v>135</v>
      </c>
      <c r="E403" s="252" t="s">
        <v>1</v>
      </c>
      <c r="F403" s="253" t="s">
        <v>495</v>
      </c>
      <c r="G403" s="251"/>
      <c r="H403" s="254">
        <v>12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135</v>
      </c>
      <c r="AU403" s="260" t="s">
        <v>85</v>
      </c>
      <c r="AV403" s="14" t="s">
        <v>85</v>
      </c>
      <c r="AW403" s="14" t="s">
        <v>32</v>
      </c>
      <c r="AX403" s="14" t="s">
        <v>76</v>
      </c>
      <c r="AY403" s="260" t="s">
        <v>126</v>
      </c>
    </row>
    <row r="404" s="15" customFormat="1">
      <c r="A404" s="15"/>
      <c r="B404" s="261"/>
      <c r="C404" s="262"/>
      <c r="D404" s="241" t="s">
        <v>135</v>
      </c>
      <c r="E404" s="263" t="s">
        <v>1</v>
      </c>
      <c r="F404" s="264" t="s">
        <v>137</v>
      </c>
      <c r="G404" s="262"/>
      <c r="H404" s="265">
        <v>12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1" t="s">
        <v>135</v>
      </c>
      <c r="AU404" s="271" t="s">
        <v>85</v>
      </c>
      <c r="AV404" s="15" t="s">
        <v>133</v>
      </c>
      <c r="AW404" s="15" t="s">
        <v>32</v>
      </c>
      <c r="AX404" s="15" t="s">
        <v>83</v>
      </c>
      <c r="AY404" s="271" t="s">
        <v>126</v>
      </c>
    </row>
    <row r="405" s="2" customFormat="1" ht="21.75" customHeight="1">
      <c r="A405" s="38"/>
      <c r="B405" s="39"/>
      <c r="C405" s="226" t="s">
        <v>577</v>
      </c>
      <c r="D405" s="226" t="s">
        <v>128</v>
      </c>
      <c r="E405" s="227" t="s">
        <v>578</v>
      </c>
      <c r="F405" s="228" t="s">
        <v>579</v>
      </c>
      <c r="G405" s="229" t="s">
        <v>131</v>
      </c>
      <c r="H405" s="230">
        <v>96</v>
      </c>
      <c r="I405" s="231"/>
      <c r="J405" s="232">
        <f>ROUND(I405*H405,2)</f>
        <v>0</v>
      </c>
      <c r="K405" s="228" t="s">
        <v>132</v>
      </c>
      <c r="L405" s="44"/>
      <c r="M405" s="233" t="s">
        <v>1</v>
      </c>
      <c r="N405" s="234" t="s">
        <v>41</v>
      </c>
      <c r="O405" s="91"/>
      <c r="P405" s="235">
        <f>O405*H405</f>
        <v>0</v>
      </c>
      <c r="Q405" s="235">
        <v>0.090620000000000006</v>
      </c>
      <c r="R405" s="235">
        <f>Q405*H405</f>
        <v>8.6995199999999997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133</v>
      </c>
      <c r="AT405" s="237" t="s">
        <v>128</v>
      </c>
      <c r="AU405" s="237" t="s">
        <v>85</v>
      </c>
      <c r="AY405" s="17" t="s">
        <v>126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83</v>
      </c>
      <c r="BK405" s="238">
        <f>ROUND(I405*H405,2)</f>
        <v>0</v>
      </c>
      <c r="BL405" s="17" t="s">
        <v>133</v>
      </c>
      <c r="BM405" s="237" t="s">
        <v>580</v>
      </c>
    </row>
    <row r="406" s="13" customFormat="1">
      <c r="A406" s="13"/>
      <c r="B406" s="239"/>
      <c r="C406" s="240"/>
      <c r="D406" s="241" t="s">
        <v>135</v>
      </c>
      <c r="E406" s="242" t="s">
        <v>1</v>
      </c>
      <c r="F406" s="243" t="s">
        <v>581</v>
      </c>
      <c r="G406" s="240"/>
      <c r="H406" s="242" t="s">
        <v>1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135</v>
      </c>
      <c r="AU406" s="249" t="s">
        <v>85</v>
      </c>
      <c r="AV406" s="13" t="s">
        <v>83</v>
      </c>
      <c r="AW406" s="13" t="s">
        <v>32</v>
      </c>
      <c r="AX406" s="13" t="s">
        <v>76</v>
      </c>
      <c r="AY406" s="249" t="s">
        <v>126</v>
      </c>
    </row>
    <row r="407" s="14" customFormat="1">
      <c r="A407" s="14"/>
      <c r="B407" s="250"/>
      <c r="C407" s="251"/>
      <c r="D407" s="241" t="s">
        <v>135</v>
      </c>
      <c r="E407" s="252" t="s">
        <v>1</v>
      </c>
      <c r="F407" s="253" t="s">
        <v>481</v>
      </c>
      <c r="G407" s="251"/>
      <c r="H407" s="254">
        <v>96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135</v>
      </c>
      <c r="AU407" s="260" t="s">
        <v>85</v>
      </c>
      <c r="AV407" s="14" t="s">
        <v>85</v>
      </c>
      <c r="AW407" s="14" t="s">
        <v>32</v>
      </c>
      <c r="AX407" s="14" t="s">
        <v>76</v>
      </c>
      <c r="AY407" s="260" t="s">
        <v>126</v>
      </c>
    </row>
    <row r="408" s="15" customFormat="1">
      <c r="A408" s="15"/>
      <c r="B408" s="261"/>
      <c r="C408" s="262"/>
      <c r="D408" s="241" t="s">
        <v>135</v>
      </c>
      <c r="E408" s="263" t="s">
        <v>1</v>
      </c>
      <c r="F408" s="264" t="s">
        <v>137</v>
      </c>
      <c r="G408" s="262"/>
      <c r="H408" s="265">
        <v>96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1" t="s">
        <v>135</v>
      </c>
      <c r="AU408" s="271" t="s">
        <v>85</v>
      </c>
      <c r="AV408" s="15" t="s">
        <v>133</v>
      </c>
      <c r="AW408" s="15" t="s">
        <v>32</v>
      </c>
      <c r="AX408" s="15" t="s">
        <v>83</v>
      </c>
      <c r="AY408" s="271" t="s">
        <v>126</v>
      </c>
    </row>
    <row r="409" s="2" customFormat="1" ht="16.5" customHeight="1">
      <c r="A409" s="38"/>
      <c r="B409" s="39"/>
      <c r="C409" s="275" t="s">
        <v>582</v>
      </c>
      <c r="D409" s="275" t="s">
        <v>398</v>
      </c>
      <c r="E409" s="276" t="s">
        <v>583</v>
      </c>
      <c r="F409" s="277" t="s">
        <v>584</v>
      </c>
      <c r="G409" s="278" t="s">
        <v>131</v>
      </c>
      <c r="H409" s="279">
        <v>96.819999999999993</v>
      </c>
      <c r="I409" s="280"/>
      <c r="J409" s="281">
        <f>ROUND(I409*H409,2)</f>
        <v>0</v>
      </c>
      <c r="K409" s="277" t="s">
        <v>132</v>
      </c>
      <c r="L409" s="282"/>
      <c r="M409" s="283" t="s">
        <v>1</v>
      </c>
      <c r="N409" s="284" t="s">
        <v>41</v>
      </c>
      <c r="O409" s="91"/>
      <c r="P409" s="235">
        <f>O409*H409</f>
        <v>0</v>
      </c>
      <c r="Q409" s="235">
        <v>0.17599999999999999</v>
      </c>
      <c r="R409" s="235">
        <f>Q409*H409</f>
        <v>17.040319999999998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171</v>
      </c>
      <c r="AT409" s="237" t="s">
        <v>398</v>
      </c>
      <c r="AU409" s="237" t="s">
        <v>85</v>
      </c>
      <c r="AY409" s="17" t="s">
        <v>126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83</v>
      </c>
      <c r="BK409" s="238">
        <f>ROUND(I409*H409,2)</f>
        <v>0</v>
      </c>
      <c r="BL409" s="17" t="s">
        <v>133</v>
      </c>
      <c r="BM409" s="237" t="s">
        <v>585</v>
      </c>
    </row>
    <row r="410" s="13" customFormat="1">
      <c r="A410" s="13"/>
      <c r="B410" s="239"/>
      <c r="C410" s="240"/>
      <c r="D410" s="241" t="s">
        <v>135</v>
      </c>
      <c r="E410" s="242" t="s">
        <v>1</v>
      </c>
      <c r="F410" s="243" t="s">
        <v>586</v>
      </c>
      <c r="G410" s="240"/>
      <c r="H410" s="242" t="s">
        <v>1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135</v>
      </c>
      <c r="AU410" s="249" t="s">
        <v>85</v>
      </c>
      <c r="AV410" s="13" t="s">
        <v>83</v>
      </c>
      <c r="AW410" s="13" t="s">
        <v>32</v>
      </c>
      <c r="AX410" s="13" t="s">
        <v>76</v>
      </c>
      <c r="AY410" s="249" t="s">
        <v>126</v>
      </c>
    </row>
    <row r="411" s="14" customFormat="1">
      <c r="A411" s="14"/>
      <c r="B411" s="250"/>
      <c r="C411" s="251"/>
      <c r="D411" s="241" t="s">
        <v>135</v>
      </c>
      <c r="E411" s="252" t="s">
        <v>1</v>
      </c>
      <c r="F411" s="253" t="s">
        <v>587</v>
      </c>
      <c r="G411" s="251"/>
      <c r="H411" s="254">
        <v>96.819999999999993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0" t="s">
        <v>135</v>
      </c>
      <c r="AU411" s="260" t="s">
        <v>85</v>
      </c>
      <c r="AV411" s="14" t="s">
        <v>85</v>
      </c>
      <c r="AW411" s="14" t="s">
        <v>32</v>
      </c>
      <c r="AX411" s="14" t="s">
        <v>76</v>
      </c>
      <c r="AY411" s="260" t="s">
        <v>126</v>
      </c>
    </row>
    <row r="412" s="15" customFormat="1">
      <c r="A412" s="15"/>
      <c r="B412" s="261"/>
      <c r="C412" s="262"/>
      <c r="D412" s="241" t="s">
        <v>135</v>
      </c>
      <c r="E412" s="263" t="s">
        <v>1</v>
      </c>
      <c r="F412" s="264" t="s">
        <v>137</v>
      </c>
      <c r="G412" s="262"/>
      <c r="H412" s="265">
        <v>96.819999999999993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1" t="s">
        <v>135</v>
      </c>
      <c r="AU412" s="271" t="s">
        <v>85</v>
      </c>
      <c r="AV412" s="15" t="s">
        <v>133</v>
      </c>
      <c r="AW412" s="15" t="s">
        <v>32</v>
      </c>
      <c r="AX412" s="15" t="s">
        <v>83</v>
      </c>
      <c r="AY412" s="271" t="s">
        <v>126</v>
      </c>
    </row>
    <row r="413" s="2" customFormat="1" ht="16.5" customHeight="1">
      <c r="A413" s="38"/>
      <c r="B413" s="39"/>
      <c r="C413" s="275" t="s">
        <v>588</v>
      </c>
      <c r="D413" s="275" t="s">
        <v>398</v>
      </c>
      <c r="E413" s="276" t="s">
        <v>589</v>
      </c>
      <c r="F413" s="277" t="s">
        <v>590</v>
      </c>
      <c r="G413" s="278" t="s">
        <v>131</v>
      </c>
      <c r="H413" s="279">
        <v>1.03</v>
      </c>
      <c r="I413" s="280"/>
      <c r="J413" s="281">
        <f>ROUND(I413*H413,2)</f>
        <v>0</v>
      </c>
      <c r="K413" s="277" t="s">
        <v>132</v>
      </c>
      <c r="L413" s="282"/>
      <c r="M413" s="283" t="s">
        <v>1</v>
      </c>
      <c r="N413" s="284" t="s">
        <v>41</v>
      </c>
      <c r="O413" s="91"/>
      <c r="P413" s="235">
        <f>O413*H413</f>
        <v>0</v>
      </c>
      <c r="Q413" s="235">
        <v>0.17499999999999999</v>
      </c>
      <c r="R413" s="235">
        <f>Q413*H413</f>
        <v>0.18024999999999999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171</v>
      </c>
      <c r="AT413" s="237" t="s">
        <v>398</v>
      </c>
      <c r="AU413" s="237" t="s">
        <v>85</v>
      </c>
      <c r="AY413" s="17" t="s">
        <v>126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83</v>
      </c>
      <c r="BK413" s="238">
        <f>ROUND(I413*H413,2)</f>
        <v>0</v>
      </c>
      <c r="BL413" s="17" t="s">
        <v>133</v>
      </c>
      <c r="BM413" s="237" t="s">
        <v>591</v>
      </c>
    </row>
    <row r="414" s="13" customFormat="1">
      <c r="A414" s="13"/>
      <c r="B414" s="239"/>
      <c r="C414" s="240"/>
      <c r="D414" s="241" t="s">
        <v>135</v>
      </c>
      <c r="E414" s="242" t="s">
        <v>1</v>
      </c>
      <c r="F414" s="243" t="s">
        <v>592</v>
      </c>
      <c r="G414" s="240"/>
      <c r="H414" s="242" t="s">
        <v>1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135</v>
      </c>
      <c r="AU414" s="249" t="s">
        <v>85</v>
      </c>
      <c r="AV414" s="13" t="s">
        <v>83</v>
      </c>
      <c r="AW414" s="13" t="s">
        <v>32</v>
      </c>
      <c r="AX414" s="13" t="s">
        <v>76</v>
      </c>
      <c r="AY414" s="249" t="s">
        <v>126</v>
      </c>
    </row>
    <row r="415" s="14" customFormat="1">
      <c r="A415" s="14"/>
      <c r="B415" s="250"/>
      <c r="C415" s="251"/>
      <c r="D415" s="241" t="s">
        <v>135</v>
      </c>
      <c r="E415" s="252" t="s">
        <v>1</v>
      </c>
      <c r="F415" s="253" t="s">
        <v>593</v>
      </c>
      <c r="G415" s="251"/>
      <c r="H415" s="254">
        <v>1.03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135</v>
      </c>
      <c r="AU415" s="260" t="s">
        <v>85</v>
      </c>
      <c r="AV415" s="14" t="s">
        <v>85</v>
      </c>
      <c r="AW415" s="14" t="s">
        <v>32</v>
      </c>
      <c r="AX415" s="14" t="s">
        <v>76</v>
      </c>
      <c r="AY415" s="260" t="s">
        <v>126</v>
      </c>
    </row>
    <row r="416" s="15" customFormat="1">
      <c r="A416" s="15"/>
      <c r="B416" s="261"/>
      <c r="C416" s="262"/>
      <c r="D416" s="241" t="s">
        <v>135</v>
      </c>
      <c r="E416" s="263" t="s">
        <v>1</v>
      </c>
      <c r="F416" s="264" t="s">
        <v>137</v>
      </c>
      <c r="G416" s="262"/>
      <c r="H416" s="265">
        <v>1.03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1" t="s">
        <v>135</v>
      </c>
      <c r="AU416" s="271" t="s">
        <v>85</v>
      </c>
      <c r="AV416" s="15" t="s">
        <v>133</v>
      </c>
      <c r="AW416" s="15" t="s">
        <v>32</v>
      </c>
      <c r="AX416" s="15" t="s">
        <v>83</v>
      </c>
      <c r="AY416" s="271" t="s">
        <v>126</v>
      </c>
    </row>
    <row r="417" s="2" customFormat="1" ht="16.5" customHeight="1">
      <c r="A417" s="38"/>
      <c r="B417" s="39"/>
      <c r="C417" s="275" t="s">
        <v>594</v>
      </c>
      <c r="D417" s="275" t="s">
        <v>398</v>
      </c>
      <c r="E417" s="276" t="s">
        <v>595</v>
      </c>
      <c r="F417" s="277" t="s">
        <v>596</v>
      </c>
      <c r="G417" s="278" t="s">
        <v>131</v>
      </c>
      <c r="H417" s="279">
        <v>1.03</v>
      </c>
      <c r="I417" s="280"/>
      <c r="J417" s="281">
        <f>ROUND(I417*H417,2)</f>
        <v>0</v>
      </c>
      <c r="K417" s="277" t="s">
        <v>1</v>
      </c>
      <c r="L417" s="282"/>
      <c r="M417" s="283" t="s">
        <v>1</v>
      </c>
      <c r="N417" s="284" t="s">
        <v>41</v>
      </c>
      <c r="O417" s="91"/>
      <c r="P417" s="235">
        <f>O417*H417</f>
        <v>0</v>
      </c>
      <c r="Q417" s="235">
        <v>0.16200000000000001</v>
      </c>
      <c r="R417" s="235">
        <f>Q417*H417</f>
        <v>0.16686000000000001</v>
      </c>
      <c r="S417" s="235">
        <v>0</v>
      </c>
      <c r="T417" s="23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171</v>
      </c>
      <c r="AT417" s="237" t="s">
        <v>398</v>
      </c>
      <c r="AU417" s="237" t="s">
        <v>85</v>
      </c>
      <c r="AY417" s="17" t="s">
        <v>126</v>
      </c>
      <c r="BE417" s="238">
        <f>IF(N417="základní",J417,0)</f>
        <v>0</v>
      </c>
      <c r="BF417" s="238">
        <f>IF(N417="snížená",J417,0)</f>
        <v>0</v>
      </c>
      <c r="BG417" s="238">
        <f>IF(N417="zákl. přenesená",J417,0)</f>
        <v>0</v>
      </c>
      <c r="BH417" s="238">
        <f>IF(N417="sníž. přenesená",J417,0)</f>
        <v>0</v>
      </c>
      <c r="BI417" s="238">
        <f>IF(N417="nulová",J417,0)</f>
        <v>0</v>
      </c>
      <c r="BJ417" s="17" t="s">
        <v>83</v>
      </c>
      <c r="BK417" s="238">
        <f>ROUND(I417*H417,2)</f>
        <v>0</v>
      </c>
      <c r="BL417" s="17" t="s">
        <v>133</v>
      </c>
      <c r="BM417" s="237" t="s">
        <v>597</v>
      </c>
    </row>
    <row r="418" s="13" customFormat="1">
      <c r="A418" s="13"/>
      <c r="B418" s="239"/>
      <c r="C418" s="240"/>
      <c r="D418" s="241" t="s">
        <v>135</v>
      </c>
      <c r="E418" s="242" t="s">
        <v>1</v>
      </c>
      <c r="F418" s="243" t="s">
        <v>598</v>
      </c>
      <c r="G418" s="240"/>
      <c r="H418" s="242" t="s">
        <v>1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135</v>
      </c>
      <c r="AU418" s="249" t="s">
        <v>85</v>
      </c>
      <c r="AV418" s="13" t="s">
        <v>83</v>
      </c>
      <c r="AW418" s="13" t="s">
        <v>32</v>
      </c>
      <c r="AX418" s="13" t="s">
        <v>76</v>
      </c>
      <c r="AY418" s="249" t="s">
        <v>126</v>
      </c>
    </row>
    <row r="419" s="14" customFormat="1">
      <c r="A419" s="14"/>
      <c r="B419" s="250"/>
      <c r="C419" s="251"/>
      <c r="D419" s="241" t="s">
        <v>135</v>
      </c>
      <c r="E419" s="252" t="s">
        <v>1</v>
      </c>
      <c r="F419" s="253" t="s">
        <v>593</v>
      </c>
      <c r="G419" s="251"/>
      <c r="H419" s="254">
        <v>1.03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135</v>
      </c>
      <c r="AU419" s="260" t="s">
        <v>85</v>
      </c>
      <c r="AV419" s="14" t="s">
        <v>85</v>
      </c>
      <c r="AW419" s="14" t="s">
        <v>32</v>
      </c>
      <c r="AX419" s="14" t="s">
        <v>76</v>
      </c>
      <c r="AY419" s="260" t="s">
        <v>126</v>
      </c>
    </row>
    <row r="420" s="15" customFormat="1">
      <c r="A420" s="15"/>
      <c r="B420" s="261"/>
      <c r="C420" s="262"/>
      <c r="D420" s="241" t="s">
        <v>135</v>
      </c>
      <c r="E420" s="263" t="s">
        <v>1</v>
      </c>
      <c r="F420" s="264" t="s">
        <v>137</v>
      </c>
      <c r="G420" s="262"/>
      <c r="H420" s="265">
        <v>1.03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1" t="s">
        <v>135</v>
      </c>
      <c r="AU420" s="271" t="s">
        <v>85</v>
      </c>
      <c r="AV420" s="15" t="s">
        <v>133</v>
      </c>
      <c r="AW420" s="15" t="s">
        <v>32</v>
      </c>
      <c r="AX420" s="15" t="s">
        <v>83</v>
      </c>
      <c r="AY420" s="271" t="s">
        <v>126</v>
      </c>
    </row>
    <row r="421" s="2" customFormat="1" ht="21.75" customHeight="1">
      <c r="A421" s="38"/>
      <c r="B421" s="39"/>
      <c r="C421" s="226" t="s">
        <v>599</v>
      </c>
      <c r="D421" s="226" t="s">
        <v>128</v>
      </c>
      <c r="E421" s="227" t="s">
        <v>600</v>
      </c>
      <c r="F421" s="228" t="s">
        <v>601</v>
      </c>
      <c r="G421" s="229" t="s">
        <v>131</v>
      </c>
      <c r="H421" s="230">
        <v>96</v>
      </c>
      <c r="I421" s="231"/>
      <c r="J421" s="232">
        <f>ROUND(I421*H421,2)</f>
        <v>0</v>
      </c>
      <c r="K421" s="228" t="s">
        <v>132</v>
      </c>
      <c r="L421" s="44"/>
      <c r="M421" s="233" t="s">
        <v>1</v>
      </c>
      <c r="N421" s="234" t="s">
        <v>41</v>
      </c>
      <c r="O421" s="91"/>
      <c r="P421" s="235">
        <f>O421*H421</f>
        <v>0</v>
      </c>
      <c r="Q421" s="235">
        <v>0</v>
      </c>
      <c r="R421" s="235">
        <f>Q421*H421</f>
        <v>0</v>
      </c>
      <c r="S421" s="235">
        <v>0</v>
      </c>
      <c r="T421" s="23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133</v>
      </c>
      <c r="AT421" s="237" t="s">
        <v>128</v>
      </c>
      <c r="AU421" s="237" t="s">
        <v>85</v>
      </c>
      <c r="AY421" s="17" t="s">
        <v>126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83</v>
      </c>
      <c r="BK421" s="238">
        <f>ROUND(I421*H421,2)</f>
        <v>0</v>
      </c>
      <c r="BL421" s="17" t="s">
        <v>133</v>
      </c>
      <c r="BM421" s="237" t="s">
        <v>602</v>
      </c>
    </row>
    <row r="422" s="13" customFormat="1">
      <c r="A422" s="13"/>
      <c r="B422" s="239"/>
      <c r="C422" s="240"/>
      <c r="D422" s="241" t="s">
        <v>135</v>
      </c>
      <c r="E422" s="242" t="s">
        <v>1</v>
      </c>
      <c r="F422" s="243" t="s">
        <v>581</v>
      </c>
      <c r="G422" s="240"/>
      <c r="H422" s="242" t="s">
        <v>1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135</v>
      </c>
      <c r="AU422" s="249" t="s">
        <v>85</v>
      </c>
      <c r="AV422" s="13" t="s">
        <v>83</v>
      </c>
      <c r="AW422" s="13" t="s">
        <v>32</v>
      </c>
      <c r="AX422" s="13" t="s">
        <v>76</v>
      </c>
      <c r="AY422" s="249" t="s">
        <v>126</v>
      </c>
    </row>
    <row r="423" s="14" customFormat="1">
      <c r="A423" s="14"/>
      <c r="B423" s="250"/>
      <c r="C423" s="251"/>
      <c r="D423" s="241" t="s">
        <v>135</v>
      </c>
      <c r="E423" s="252" t="s">
        <v>1</v>
      </c>
      <c r="F423" s="253" t="s">
        <v>481</v>
      </c>
      <c r="G423" s="251"/>
      <c r="H423" s="254">
        <v>96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0" t="s">
        <v>135</v>
      </c>
      <c r="AU423" s="260" t="s">
        <v>85</v>
      </c>
      <c r="AV423" s="14" t="s">
        <v>85</v>
      </c>
      <c r="AW423" s="14" t="s">
        <v>32</v>
      </c>
      <c r="AX423" s="14" t="s">
        <v>76</v>
      </c>
      <c r="AY423" s="260" t="s">
        <v>126</v>
      </c>
    </row>
    <row r="424" s="15" customFormat="1">
      <c r="A424" s="15"/>
      <c r="B424" s="261"/>
      <c r="C424" s="262"/>
      <c r="D424" s="241" t="s">
        <v>135</v>
      </c>
      <c r="E424" s="263" t="s">
        <v>1</v>
      </c>
      <c r="F424" s="264" t="s">
        <v>137</v>
      </c>
      <c r="G424" s="262"/>
      <c r="H424" s="265">
        <v>96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1" t="s">
        <v>135</v>
      </c>
      <c r="AU424" s="271" t="s">
        <v>85</v>
      </c>
      <c r="AV424" s="15" t="s">
        <v>133</v>
      </c>
      <c r="AW424" s="15" t="s">
        <v>32</v>
      </c>
      <c r="AX424" s="15" t="s">
        <v>83</v>
      </c>
      <c r="AY424" s="271" t="s">
        <v>126</v>
      </c>
    </row>
    <row r="425" s="12" customFormat="1" ht="22.8" customHeight="1">
      <c r="A425" s="12"/>
      <c r="B425" s="210"/>
      <c r="C425" s="211"/>
      <c r="D425" s="212" t="s">
        <v>75</v>
      </c>
      <c r="E425" s="224" t="s">
        <v>177</v>
      </c>
      <c r="F425" s="224" t="s">
        <v>198</v>
      </c>
      <c r="G425" s="211"/>
      <c r="H425" s="211"/>
      <c r="I425" s="214"/>
      <c r="J425" s="225">
        <f>BK425</f>
        <v>0</v>
      </c>
      <c r="K425" s="211"/>
      <c r="L425" s="216"/>
      <c r="M425" s="217"/>
      <c r="N425" s="218"/>
      <c r="O425" s="218"/>
      <c r="P425" s="219">
        <f>SUM(P426:P474)</f>
        <v>0</v>
      </c>
      <c r="Q425" s="218"/>
      <c r="R425" s="219">
        <f>SUM(R426:R474)</f>
        <v>58.488759599999995</v>
      </c>
      <c r="S425" s="218"/>
      <c r="T425" s="220">
        <f>SUM(T426:T474)</f>
        <v>0.02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1" t="s">
        <v>83</v>
      </c>
      <c r="AT425" s="222" t="s">
        <v>75</v>
      </c>
      <c r="AU425" s="222" t="s">
        <v>83</v>
      </c>
      <c r="AY425" s="221" t="s">
        <v>126</v>
      </c>
      <c r="BK425" s="223">
        <f>SUM(BK426:BK474)</f>
        <v>0</v>
      </c>
    </row>
    <row r="426" s="2" customFormat="1" ht="16.5" customHeight="1">
      <c r="A426" s="38"/>
      <c r="B426" s="39"/>
      <c r="C426" s="226" t="s">
        <v>603</v>
      </c>
      <c r="D426" s="226" t="s">
        <v>128</v>
      </c>
      <c r="E426" s="227" t="s">
        <v>604</v>
      </c>
      <c r="F426" s="228" t="s">
        <v>605</v>
      </c>
      <c r="G426" s="229" t="s">
        <v>149</v>
      </c>
      <c r="H426" s="230">
        <v>61</v>
      </c>
      <c r="I426" s="231"/>
      <c r="J426" s="232">
        <f>ROUND(I426*H426,2)</f>
        <v>0</v>
      </c>
      <c r="K426" s="228" t="s">
        <v>132</v>
      </c>
      <c r="L426" s="44"/>
      <c r="M426" s="233" t="s">
        <v>1</v>
      </c>
      <c r="N426" s="234" t="s">
        <v>41</v>
      </c>
      <c r="O426" s="91"/>
      <c r="P426" s="235">
        <f>O426*H426</f>
        <v>0</v>
      </c>
      <c r="Q426" s="235">
        <v>0.040079999999999998</v>
      </c>
      <c r="R426" s="235">
        <f>Q426*H426</f>
        <v>2.4448799999999999</v>
      </c>
      <c r="S426" s="235">
        <v>0</v>
      </c>
      <c r="T426" s="23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7" t="s">
        <v>133</v>
      </c>
      <c r="AT426" s="237" t="s">
        <v>128</v>
      </c>
      <c r="AU426" s="237" t="s">
        <v>85</v>
      </c>
      <c r="AY426" s="17" t="s">
        <v>126</v>
      </c>
      <c r="BE426" s="238">
        <f>IF(N426="základní",J426,0)</f>
        <v>0</v>
      </c>
      <c r="BF426" s="238">
        <f>IF(N426="snížená",J426,0)</f>
        <v>0</v>
      </c>
      <c r="BG426" s="238">
        <f>IF(N426="zákl. přenesená",J426,0)</f>
        <v>0</v>
      </c>
      <c r="BH426" s="238">
        <f>IF(N426="sníž. přenesená",J426,0)</f>
        <v>0</v>
      </c>
      <c r="BI426" s="238">
        <f>IF(N426="nulová",J426,0)</f>
        <v>0</v>
      </c>
      <c r="BJ426" s="17" t="s">
        <v>83</v>
      </c>
      <c r="BK426" s="238">
        <f>ROUND(I426*H426,2)</f>
        <v>0</v>
      </c>
      <c r="BL426" s="17" t="s">
        <v>133</v>
      </c>
      <c r="BM426" s="237" t="s">
        <v>606</v>
      </c>
    </row>
    <row r="427" s="13" customFormat="1">
      <c r="A427" s="13"/>
      <c r="B427" s="239"/>
      <c r="C427" s="240"/>
      <c r="D427" s="241" t="s">
        <v>135</v>
      </c>
      <c r="E427" s="242" t="s">
        <v>1</v>
      </c>
      <c r="F427" s="243" t="s">
        <v>607</v>
      </c>
      <c r="G427" s="240"/>
      <c r="H427" s="242" t="s">
        <v>1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135</v>
      </c>
      <c r="AU427" s="249" t="s">
        <v>85</v>
      </c>
      <c r="AV427" s="13" t="s">
        <v>83</v>
      </c>
      <c r="AW427" s="13" t="s">
        <v>32</v>
      </c>
      <c r="AX427" s="13" t="s">
        <v>76</v>
      </c>
      <c r="AY427" s="249" t="s">
        <v>126</v>
      </c>
    </row>
    <row r="428" s="14" customFormat="1">
      <c r="A428" s="14"/>
      <c r="B428" s="250"/>
      <c r="C428" s="251"/>
      <c r="D428" s="241" t="s">
        <v>135</v>
      </c>
      <c r="E428" s="252" t="s">
        <v>1</v>
      </c>
      <c r="F428" s="253" t="s">
        <v>608</v>
      </c>
      <c r="G428" s="251"/>
      <c r="H428" s="254">
        <v>61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0" t="s">
        <v>135</v>
      </c>
      <c r="AU428" s="260" t="s">
        <v>85</v>
      </c>
      <c r="AV428" s="14" t="s">
        <v>85</v>
      </c>
      <c r="AW428" s="14" t="s">
        <v>32</v>
      </c>
      <c r="AX428" s="14" t="s">
        <v>76</v>
      </c>
      <c r="AY428" s="260" t="s">
        <v>126</v>
      </c>
    </row>
    <row r="429" s="15" customFormat="1">
      <c r="A429" s="15"/>
      <c r="B429" s="261"/>
      <c r="C429" s="262"/>
      <c r="D429" s="241" t="s">
        <v>135</v>
      </c>
      <c r="E429" s="263" t="s">
        <v>1</v>
      </c>
      <c r="F429" s="264" t="s">
        <v>137</v>
      </c>
      <c r="G429" s="262"/>
      <c r="H429" s="265">
        <v>61</v>
      </c>
      <c r="I429" s="266"/>
      <c r="J429" s="262"/>
      <c r="K429" s="262"/>
      <c r="L429" s="267"/>
      <c r="M429" s="268"/>
      <c r="N429" s="269"/>
      <c r="O429" s="269"/>
      <c r="P429" s="269"/>
      <c r="Q429" s="269"/>
      <c r="R429" s="269"/>
      <c r="S429" s="269"/>
      <c r="T429" s="270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1" t="s">
        <v>135</v>
      </c>
      <c r="AU429" s="271" t="s">
        <v>85</v>
      </c>
      <c r="AV429" s="15" t="s">
        <v>133</v>
      </c>
      <c r="AW429" s="15" t="s">
        <v>32</v>
      </c>
      <c r="AX429" s="15" t="s">
        <v>83</v>
      </c>
      <c r="AY429" s="271" t="s">
        <v>126</v>
      </c>
    </row>
    <row r="430" s="2" customFormat="1" ht="16.5" customHeight="1">
      <c r="A430" s="38"/>
      <c r="B430" s="39"/>
      <c r="C430" s="275" t="s">
        <v>609</v>
      </c>
      <c r="D430" s="275" t="s">
        <v>398</v>
      </c>
      <c r="E430" s="276" t="s">
        <v>610</v>
      </c>
      <c r="F430" s="277" t="s">
        <v>611</v>
      </c>
      <c r="G430" s="278" t="s">
        <v>149</v>
      </c>
      <c r="H430" s="279">
        <v>61</v>
      </c>
      <c r="I430" s="280"/>
      <c r="J430" s="281">
        <f>ROUND(I430*H430,2)</f>
        <v>0</v>
      </c>
      <c r="K430" s="277" t="s">
        <v>1</v>
      </c>
      <c r="L430" s="282"/>
      <c r="M430" s="283" t="s">
        <v>1</v>
      </c>
      <c r="N430" s="284" t="s">
        <v>41</v>
      </c>
      <c r="O430" s="91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171</v>
      </c>
      <c r="AT430" s="237" t="s">
        <v>398</v>
      </c>
      <c r="AU430" s="237" t="s">
        <v>85</v>
      </c>
      <c r="AY430" s="17" t="s">
        <v>126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83</v>
      </c>
      <c r="BK430" s="238">
        <f>ROUND(I430*H430,2)</f>
        <v>0</v>
      </c>
      <c r="BL430" s="17" t="s">
        <v>133</v>
      </c>
      <c r="BM430" s="237" t="s">
        <v>612</v>
      </c>
    </row>
    <row r="431" s="13" customFormat="1">
      <c r="A431" s="13"/>
      <c r="B431" s="239"/>
      <c r="C431" s="240"/>
      <c r="D431" s="241" t="s">
        <v>135</v>
      </c>
      <c r="E431" s="242" t="s">
        <v>1</v>
      </c>
      <c r="F431" s="243" t="s">
        <v>613</v>
      </c>
      <c r="G431" s="240"/>
      <c r="H431" s="242" t="s">
        <v>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135</v>
      </c>
      <c r="AU431" s="249" t="s">
        <v>85</v>
      </c>
      <c r="AV431" s="13" t="s">
        <v>83</v>
      </c>
      <c r="AW431" s="13" t="s">
        <v>32</v>
      </c>
      <c r="AX431" s="13" t="s">
        <v>76</v>
      </c>
      <c r="AY431" s="249" t="s">
        <v>126</v>
      </c>
    </row>
    <row r="432" s="13" customFormat="1">
      <c r="A432" s="13"/>
      <c r="B432" s="239"/>
      <c r="C432" s="240"/>
      <c r="D432" s="241" t="s">
        <v>135</v>
      </c>
      <c r="E432" s="242" t="s">
        <v>1</v>
      </c>
      <c r="F432" s="243" t="s">
        <v>614</v>
      </c>
      <c r="G432" s="240"/>
      <c r="H432" s="242" t="s">
        <v>1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135</v>
      </c>
      <c r="AU432" s="249" t="s">
        <v>85</v>
      </c>
      <c r="AV432" s="13" t="s">
        <v>83</v>
      </c>
      <c r="AW432" s="13" t="s">
        <v>32</v>
      </c>
      <c r="AX432" s="13" t="s">
        <v>76</v>
      </c>
      <c r="AY432" s="249" t="s">
        <v>126</v>
      </c>
    </row>
    <row r="433" s="14" customFormat="1">
      <c r="A433" s="14"/>
      <c r="B433" s="250"/>
      <c r="C433" s="251"/>
      <c r="D433" s="241" t="s">
        <v>135</v>
      </c>
      <c r="E433" s="252" t="s">
        <v>1</v>
      </c>
      <c r="F433" s="253" t="s">
        <v>608</v>
      </c>
      <c r="G433" s="251"/>
      <c r="H433" s="254">
        <v>61</v>
      </c>
      <c r="I433" s="255"/>
      <c r="J433" s="251"/>
      <c r="K433" s="251"/>
      <c r="L433" s="256"/>
      <c r="M433" s="257"/>
      <c r="N433" s="258"/>
      <c r="O433" s="258"/>
      <c r="P433" s="258"/>
      <c r="Q433" s="258"/>
      <c r="R433" s="258"/>
      <c r="S433" s="258"/>
      <c r="T433" s="25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0" t="s">
        <v>135</v>
      </c>
      <c r="AU433" s="260" t="s">
        <v>85</v>
      </c>
      <c r="AV433" s="14" t="s">
        <v>85</v>
      </c>
      <c r="AW433" s="14" t="s">
        <v>32</v>
      </c>
      <c r="AX433" s="14" t="s">
        <v>76</v>
      </c>
      <c r="AY433" s="260" t="s">
        <v>126</v>
      </c>
    </row>
    <row r="434" s="15" customFormat="1">
      <c r="A434" s="15"/>
      <c r="B434" s="261"/>
      <c r="C434" s="262"/>
      <c r="D434" s="241" t="s">
        <v>135</v>
      </c>
      <c r="E434" s="263" t="s">
        <v>1</v>
      </c>
      <c r="F434" s="264" t="s">
        <v>137</v>
      </c>
      <c r="G434" s="262"/>
      <c r="H434" s="265">
        <v>61</v>
      </c>
      <c r="I434" s="266"/>
      <c r="J434" s="262"/>
      <c r="K434" s="262"/>
      <c r="L434" s="267"/>
      <c r="M434" s="268"/>
      <c r="N434" s="269"/>
      <c r="O434" s="269"/>
      <c r="P434" s="269"/>
      <c r="Q434" s="269"/>
      <c r="R434" s="269"/>
      <c r="S434" s="269"/>
      <c r="T434" s="27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1" t="s">
        <v>135</v>
      </c>
      <c r="AU434" s="271" t="s">
        <v>85</v>
      </c>
      <c r="AV434" s="15" t="s">
        <v>133</v>
      </c>
      <c r="AW434" s="15" t="s">
        <v>32</v>
      </c>
      <c r="AX434" s="15" t="s">
        <v>83</v>
      </c>
      <c r="AY434" s="271" t="s">
        <v>126</v>
      </c>
    </row>
    <row r="435" s="2" customFormat="1" ht="16.5" customHeight="1">
      <c r="A435" s="38"/>
      <c r="B435" s="39"/>
      <c r="C435" s="226" t="s">
        <v>615</v>
      </c>
      <c r="D435" s="226" t="s">
        <v>128</v>
      </c>
      <c r="E435" s="227" t="s">
        <v>616</v>
      </c>
      <c r="F435" s="228" t="s">
        <v>617</v>
      </c>
      <c r="G435" s="229" t="s">
        <v>149</v>
      </c>
      <c r="H435" s="230">
        <v>54</v>
      </c>
      <c r="I435" s="231"/>
      <c r="J435" s="232">
        <f>ROUND(I435*H435,2)</f>
        <v>0</v>
      </c>
      <c r="K435" s="228" t="s">
        <v>132</v>
      </c>
      <c r="L435" s="44"/>
      <c r="M435" s="233" t="s">
        <v>1</v>
      </c>
      <c r="N435" s="234" t="s">
        <v>41</v>
      </c>
      <c r="O435" s="91"/>
      <c r="P435" s="235">
        <f>O435*H435</f>
        <v>0</v>
      </c>
      <c r="Q435" s="235">
        <v>0.14041999999999999</v>
      </c>
      <c r="R435" s="235">
        <f>Q435*H435</f>
        <v>7.5826799999999999</v>
      </c>
      <c r="S435" s="235">
        <v>0</v>
      </c>
      <c r="T435" s="23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7" t="s">
        <v>133</v>
      </c>
      <c r="AT435" s="237" t="s">
        <v>128</v>
      </c>
      <c r="AU435" s="237" t="s">
        <v>85</v>
      </c>
      <c r="AY435" s="17" t="s">
        <v>126</v>
      </c>
      <c r="BE435" s="238">
        <f>IF(N435="základní",J435,0)</f>
        <v>0</v>
      </c>
      <c r="BF435" s="238">
        <f>IF(N435="snížená",J435,0)</f>
        <v>0</v>
      </c>
      <c r="BG435" s="238">
        <f>IF(N435="zákl. přenesená",J435,0)</f>
        <v>0</v>
      </c>
      <c r="BH435" s="238">
        <f>IF(N435="sníž. přenesená",J435,0)</f>
        <v>0</v>
      </c>
      <c r="BI435" s="238">
        <f>IF(N435="nulová",J435,0)</f>
        <v>0</v>
      </c>
      <c r="BJ435" s="17" t="s">
        <v>83</v>
      </c>
      <c r="BK435" s="238">
        <f>ROUND(I435*H435,2)</f>
        <v>0</v>
      </c>
      <c r="BL435" s="17" t="s">
        <v>133</v>
      </c>
      <c r="BM435" s="237" t="s">
        <v>618</v>
      </c>
    </row>
    <row r="436" s="13" customFormat="1">
      <c r="A436" s="13"/>
      <c r="B436" s="239"/>
      <c r="C436" s="240"/>
      <c r="D436" s="241" t="s">
        <v>135</v>
      </c>
      <c r="E436" s="242" t="s">
        <v>1</v>
      </c>
      <c r="F436" s="243" t="s">
        <v>619</v>
      </c>
      <c r="G436" s="240"/>
      <c r="H436" s="242" t="s">
        <v>1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135</v>
      </c>
      <c r="AU436" s="249" t="s">
        <v>85</v>
      </c>
      <c r="AV436" s="13" t="s">
        <v>83</v>
      </c>
      <c r="AW436" s="13" t="s">
        <v>32</v>
      </c>
      <c r="AX436" s="13" t="s">
        <v>76</v>
      </c>
      <c r="AY436" s="249" t="s">
        <v>126</v>
      </c>
    </row>
    <row r="437" s="14" customFormat="1">
      <c r="A437" s="14"/>
      <c r="B437" s="250"/>
      <c r="C437" s="251"/>
      <c r="D437" s="241" t="s">
        <v>135</v>
      </c>
      <c r="E437" s="252" t="s">
        <v>1</v>
      </c>
      <c r="F437" s="253" t="s">
        <v>508</v>
      </c>
      <c r="G437" s="251"/>
      <c r="H437" s="254">
        <v>54</v>
      </c>
      <c r="I437" s="255"/>
      <c r="J437" s="251"/>
      <c r="K437" s="251"/>
      <c r="L437" s="256"/>
      <c r="M437" s="257"/>
      <c r="N437" s="258"/>
      <c r="O437" s="258"/>
      <c r="P437" s="258"/>
      <c r="Q437" s="258"/>
      <c r="R437" s="258"/>
      <c r="S437" s="258"/>
      <c r="T437" s="25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0" t="s">
        <v>135</v>
      </c>
      <c r="AU437" s="260" t="s">
        <v>85</v>
      </c>
      <c r="AV437" s="14" t="s">
        <v>85</v>
      </c>
      <c r="AW437" s="14" t="s">
        <v>32</v>
      </c>
      <c r="AX437" s="14" t="s">
        <v>76</v>
      </c>
      <c r="AY437" s="260" t="s">
        <v>126</v>
      </c>
    </row>
    <row r="438" s="15" customFormat="1">
      <c r="A438" s="15"/>
      <c r="B438" s="261"/>
      <c r="C438" s="262"/>
      <c r="D438" s="241" t="s">
        <v>135</v>
      </c>
      <c r="E438" s="263" t="s">
        <v>1</v>
      </c>
      <c r="F438" s="264" t="s">
        <v>137</v>
      </c>
      <c r="G438" s="262"/>
      <c r="H438" s="265">
        <v>54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1" t="s">
        <v>135</v>
      </c>
      <c r="AU438" s="271" t="s">
        <v>85</v>
      </c>
      <c r="AV438" s="15" t="s">
        <v>133</v>
      </c>
      <c r="AW438" s="15" t="s">
        <v>32</v>
      </c>
      <c r="AX438" s="15" t="s">
        <v>83</v>
      </c>
      <c r="AY438" s="271" t="s">
        <v>126</v>
      </c>
    </row>
    <row r="439" s="2" customFormat="1" ht="16.5" customHeight="1">
      <c r="A439" s="38"/>
      <c r="B439" s="39"/>
      <c r="C439" s="275" t="s">
        <v>620</v>
      </c>
      <c r="D439" s="275" t="s">
        <v>398</v>
      </c>
      <c r="E439" s="276" t="s">
        <v>621</v>
      </c>
      <c r="F439" s="277" t="s">
        <v>622</v>
      </c>
      <c r="G439" s="278" t="s">
        <v>149</v>
      </c>
      <c r="H439" s="279">
        <v>55.079999999999998</v>
      </c>
      <c r="I439" s="280"/>
      <c r="J439" s="281">
        <f>ROUND(I439*H439,2)</f>
        <v>0</v>
      </c>
      <c r="K439" s="277" t="s">
        <v>132</v>
      </c>
      <c r="L439" s="282"/>
      <c r="M439" s="283" t="s">
        <v>1</v>
      </c>
      <c r="N439" s="284" t="s">
        <v>41</v>
      </c>
      <c r="O439" s="91"/>
      <c r="P439" s="235">
        <f>O439*H439</f>
        <v>0</v>
      </c>
      <c r="Q439" s="235">
        <v>0.056120000000000003</v>
      </c>
      <c r="R439" s="235">
        <f>Q439*H439</f>
        <v>3.0910896000000001</v>
      </c>
      <c r="S439" s="235">
        <v>0</v>
      </c>
      <c r="T439" s="23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7" t="s">
        <v>623</v>
      </c>
      <c r="AT439" s="237" t="s">
        <v>398</v>
      </c>
      <c r="AU439" s="237" t="s">
        <v>85</v>
      </c>
      <c r="AY439" s="17" t="s">
        <v>126</v>
      </c>
      <c r="BE439" s="238">
        <f>IF(N439="základní",J439,0)</f>
        <v>0</v>
      </c>
      <c r="BF439" s="238">
        <f>IF(N439="snížená",J439,0)</f>
        <v>0</v>
      </c>
      <c r="BG439" s="238">
        <f>IF(N439="zákl. přenesená",J439,0)</f>
        <v>0</v>
      </c>
      <c r="BH439" s="238">
        <f>IF(N439="sníž. přenesená",J439,0)</f>
        <v>0</v>
      </c>
      <c r="BI439" s="238">
        <f>IF(N439="nulová",J439,0)</f>
        <v>0</v>
      </c>
      <c r="BJ439" s="17" t="s">
        <v>83</v>
      </c>
      <c r="BK439" s="238">
        <f>ROUND(I439*H439,2)</f>
        <v>0</v>
      </c>
      <c r="BL439" s="17" t="s">
        <v>623</v>
      </c>
      <c r="BM439" s="237" t="s">
        <v>624</v>
      </c>
    </row>
    <row r="440" s="13" customFormat="1">
      <c r="A440" s="13"/>
      <c r="B440" s="239"/>
      <c r="C440" s="240"/>
      <c r="D440" s="241" t="s">
        <v>135</v>
      </c>
      <c r="E440" s="242" t="s">
        <v>1</v>
      </c>
      <c r="F440" s="243" t="s">
        <v>625</v>
      </c>
      <c r="G440" s="240"/>
      <c r="H440" s="242" t="s">
        <v>1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135</v>
      </c>
      <c r="AU440" s="249" t="s">
        <v>85</v>
      </c>
      <c r="AV440" s="13" t="s">
        <v>83</v>
      </c>
      <c r="AW440" s="13" t="s">
        <v>32</v>
      </c>
      <c r="AX440" s="13" t="s">
        <v>76</v>
      </c>
      <c r="AY440" s="249" t="s">
        <v>126</v>
      </c>
    </row>
    <row r="441" s="14" customFormat="1">
      <c r="A441" s="14"/>
      <c r="B441" s="250"/>
      <c r="C441" s="251"/>
      <c r="D441" s="241" t="s">
        <v>135</v>
      </c>
      <c r="E441" s="252" t="s">
        <v>1</v>
      </c>
      <c r="F441" s="253" t="s">
        <v>626</v>
      </c>
      <c r="G441" s="251"/>
      <c r="H441" s="254">
        <v>55.079999999999998</v>
      </c>
      <c r="I441" s="255"/>
      <c r="J441" s="251"/>
      <c r="K441" s="251"/>
      <c r="L441" s="256"/>
      <c r="M441" s="257"/>
      <c r="N441" s="258"/>
      <c r="O441" s="258"/>
      <c r="P441" s="258"/>
      <c r="Q441" s="258"/>
      <c r="R441" s="258"/>
      <c r="S441" s="258"/>
      <c r="T441" s="25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0" t="s">
        <v>135</v>
      </c>
      <c r="AU441" s="260" t="s">
        <v>85</v>
      </c>
      <c r="AV441" s="14" t="s">
        <v>85</v>
      </c>
      <c r="AW441" s="14" t="s">
        <v>32</v>
      </c>
      <c r="AX441" s="14" t="s">
        <v>76</v>
      </c>
      <c r="AY441" s="260" t="s">
        <v>126</v>
      </c>
    </row>
    <row r="442" s="15" customFormat="1">
      <c r="A442" s="15"/>
      <c r="B442" s="261"/>
      <c r="C442" s="262"/>
      <c r="D442" s="241" t="s">
        <v>135</v>
      </c>
      <c r="E442" s="263" t="s">
        <v>1</v>
      </c>
      <c r="F442" s="264" t="s">
        <v>137</v>
      </c>
      <c r="G442" s="262"/>
      <c r="H442" s="265">
        <v>55.079999999999998</v>
      </c>
      <c r="I442" s="266"/>
      <c r="J442" s="262"/>
      <c r="K442" s="262"/>
      <c r="L442" s="267"/>
      <c r="M442" s="268"/>
      <c r="N442" s="269"/>
      <c r="O442" s="269"/>
      <c r="P442" s="269"/>
      <c r="Q442" s="269"/>
      <c r="R442" s="269"/>
      <c r="S442" s="269"/>
      <c r="T442" s="270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1" t="s">
        <v>135</v>
      </c>
      <c r="AU442" s="271" t="s">
        <v>85</v>
      </c>
      <c r="AV442" s="15" t="s">
        <v>133</v>
      </c>
      <c r="AW442" s="15" t="s">
        <v>32</v>
      </c>
      <c r="AX442" s="15" t="s">
        <v>83</v>
      </c>
      <c r="AY442" s="271" t="s">
        <v>126</v>
      </c>
    </row>
    <row r="443" s="2" customFormat="1" ht="16.5" customHeight="1">
      <c r="A443" s="38"/>
      <c r="B443" s="39"/>
      <c r="C443" s="226" t="s">
        <v>627</v>
      </c>
      <c r="D443" s="226" t="s">
        <v>128</v>
      </c>
      <c r="E443" s="227" t="s">
        <v>616</v>
      </c>
      <c r="F443" s="228" t="s">
        <v>617</v>
      </c>
      <c r="G443" s="229" t="s">
        <v>149</v>
      </c>
      <c r="H443" s="230">
        <v>13</v>
      </c>
      <c r="I443" s="231"/>
      <c r="J443" s="232">
        <f>ROUND(I443*H443,2)</f>
        <v>0</v>
      </c>
      <c r="K443" s="228" t="s">
        <v>132</v>
      </c>
      <c r="L443" s="44"/>
      <c r="M443" s="233" t="s">
        <v>1</v>
      </c>
      <c r="N443" s="234" t="s">
        <v>41</v>
      </c>
      <c r="O443" s="91"/>
      <c r="P443" s="235">
        <f>O443*H443</f>
        <v>0</v>
      </c>
      <c r="Q443" s="235">
        <v>0.14041999999999999</v>
      </c>
      <c r="R443" s="235">
        <f>Q443*H443</f>
        <v>1.8254599999999999</v>
      </c>
      <c r="S443" s="235">
        <v>0</v>
      </c>
      <c r="T443" s="236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7" t="s">
        <v>133</v>
      </c>
      <c r="AT443" s="237" t="s">
        <v>128</v>
      </c>
      <c r="AU443" s="237" t="s">
        <v>85</v>
      </c>
      <c r="AY443" s="17" t="s">
        <v>126</v>
      </c>
      <c r="BE443" s="238">
        <f>IF(N443="základní",J443,0)</f>
        <v>0</v>
      </c>
      <c r="BF443" s="238">
        <f>IF(N443="snížená",J443,0)</f>
        <v>0</v>
      </c>
      <c r="BG443" s="238">
        <f>IF(N443="zákl. přenesená",J443,0)</f>
        <v>0</v>
      </c>
      <c r="BH443" s="238">
        <f>IF(N443="sníž. přenesená",J443,0)</f>
        <v>0</v>
      </c>
      <c r="BI443" s="238">
        <f>IF(N443="nulová",J443,0)</f>
        <v>0</v>
      </c>
      <c r="BJ443" s="17" t="s">
        <v>83</v>
      </c>
      <c r="BK443" s="238">
        <f>ROUND(I443*H443,2)</f>
        <v>0</v>
      </c>
      <c r="BL443" s="17" t="s">
        <v>133</v>
      </c>
      <c r="BM443" s="237" t="s">
        <v>628</v>
      </c>
    </row>
    <row r="444" s="13" customFormat="1">
      <c r="A444" s="13"/>
      <c r="B444" s="239"/>
      <c r="C444" s="240"/>
      <c r="D444" s="241" t="s">
        <v>135</v>
      </c>
      <c r="E444" s="242" t="s">
        <v>1</v>
      </c>
      <c r="F444" s="243" t="s">
        <v>629</v>
      </c>
      <c r="G444" s="240"/>
      <c r="H444" s="242" t="s">
        <v>1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135</v>
      </c>
      <c r="AU444" s="249" t="s">
        <v>85</v>
      </c>
      <c r="AV444" s="13" t="s">
        <v>83</v>
      </c>
      <c r="AW444" s="13" t="s">
        <v>32</v>
      </c>
      <c r="AX444" s="13" t="s">
        <v>76</v>
      </c>
      <c r="AY444" s="249" t="s">
        <v>126</v>
      </c>
    </row>
    <row r="445" s="14" customFormat="1">
      <c r="A445" s="14"/>
      <c r="B445" s="250"/>
      <c r="C445" s="251"/>
      <c r="D445" s="241" t="s">
        <v>135</v>
      </c>
      <c r="E445" s="252" t="s">
        <v>1</v>
      </c>
      <c r="F445" s="253" t="s">
        <v>630</v>
      </c>
      <c r="G445" s="251"/>
      <c r="H445" s="254">
        <v>13</v>
      </c>
      <c r="I445" s="255"/>
      <c r="J445" s="251"/>
      <c r="K445" s="251"/>
      <c r="L445" s="256"/>
      <c r="M445" s="257"/>
      <c r="N445" s="258"/>
      <c r="O445" s="258"/>
      <c r="P445" s="258"/>
      <c r="Q445" s="258"/>
      <c r="R445" s="258"/>
      <c r="S445" s="258"/>
      <c r="T445" s="25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0" t="s">
        <v>135</v>
      </c>
      <c r="AU445" s="260" t="s">
        <v>85</v>
      </c>
      <c r="AV445" s="14" t="s">
        <v>85</v>
      </c>
      <c r="AW445" s="14" t="s">
        <v>32</v>
      </c>
      <c r="AX445" s="14" t="s">
        <v>76</v>
      </c>
      <c r="AY445" s="260" t="s">
        <v>126</v>
      </c>
    </row>
    <row r="446" s="15" customFormat="1">
      <c r="A446" s="15"/>
      <c r="B446" s="261"/>
      <c r="C446" s="262"/>
      <c r="D446" s="241" t="s">
        <v>135</v>
      </c>
      <c r="E446" s="263" t="s">
        <v>1</v>
      </c>
      <c r="F446" s="264" t="s">
        <v>137</v>
      </c>
      <c r="G446" s="262"/>
      <c r="H446" s="265">
        <v>13</v>
      </c>
      <c r="I446" s="266"/>
      <c r="J446" s="262"/>
      <c r="K446" s="262"/>
      <c r="L446" s="267"/>
      <c r="M446" s="268"/>
      <c r="N446" s="269"/>
      <c r="O446" s="269"/>
      <c r="P446" s="269"/>
      <c r="Q446" s="269"/>
      <c r="R446" s="269"/>
      <c r="S446" s="269"/>
      <c r="T446" s="270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1" t="s">
        <v>135</v>
      </c>
      <c r="AU446" s="271" t="s">
        <v>85</v>
      </c>
      <c r="AV446" s="15" t="s">
        <v>133</v>
      </c>
      <c r="AW446" s="15" t="s">
        <v>32</v>
      </c>
      <c r="AX446" s="15" t="s">
        <v>83</v>
      </c>
      <c r="AY446" s="271" t="s">
        <v>126</v>
      </c>
    </row>
    <row r="447" s="2" customFormat="1" ht="16.5" customHeight="1">
      <c r="A447" s="38"/>
      <c r="B447" s="39"/>
      <c r="C447" s="275" t="s">
        <v>631</v>
      </c>
      <c r="D447" s="275" t="s">
        <v>398</v>
      </c>
      <c r="E447" s="276" t="s">
        <v>632</v>
      </c>
      <c r="F447" s="277" t="s">
        <v>633</v>
      </c>
      <c r="G447" s="278" t="s">
        <v>149</v>
      </c>
      <c r="H447" s="279">
        <v>13.26</v>
      </c>
      <c r="I447" s="280"/>
      <c r="J447" s="281">
        <f>ROUND(I447*H447,2)</f>
        <v>0</v>
      </c>
      <c r="K447" s="277" t="s">
        <v>132</v>
      </c>
      <c r="L447" s="282"/>
      <c r="M447" s="283" t="s">
        <v>1</v>
      </c>
      <c r="N447" s="284" t="s">
        <v>41</v>
      </c>
      <c r="O447" s="91"/>
      <c r="P447" s="235">
        <f>O447*H447</f>
        <v>0</v>
      </c>
      <c r="Q447" s="235">
        <v>0.085000000000000006</v>
      </c>
      <c r="R447" s="235">
        <f>Q447*H447</f>
        <v>1.1271</v>
      </c>
      <c r="S447" s="235">
        <v>0</v>
      </c>
      <c r="T447" s="23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7" t="s">
        <v>171</v>
      </c>
      <c r="AT447" s="237" t="s">
        <v>398</v>
      </c>
      <c r="AU447" s="237" t="s">
        <v>85</v>
      </c>
      <c r="AY447" s="17" t="s">
        <v>126</v>
      </c>
      <c r="BE447" s="238">
        <f>IF(N447="základní",J447,0)</f>
        <v>0</v>
      </c>
      <c r="BF447" s="238">
        <f>IF(N447="snížená",J447,0)</f>
        <v>0</v>
      </c>
      <c r="BG447" s="238">
        <f>IF(N447="zákl. přenesená",J447,0)</f>
        <v>0</v>
      </c>
      <c r="BH447" s="238">
        <f>IF(N447="sníž. přenesená",J447,0)</f>
        <v>0</v>
      </c>
      <c r="BI447" s="238">
        <f>IF(N447="nulová",J447,0)</f>
        <v>0</v>
      </c>
      <c r="BJ447" s="17" t="s">
        <v>83</v>
      </c>
      <c r="BK447" s="238">
        <f>ROUND(I447*H447,2)</f>
        <v>0</v>
      </c>
      <c r="BL447" s="17" t="s">
        <v>133</v>
      </c>
      <c r="BM447" s="237" t="s">
        <v>634</v>
      </c>
    </row>
    <row r="448" s="13" customFormat="1">
      <c r="A448" s="13"/>
      <c r="B448" s="239"/>
      <c r="C448" s="240"/>
      <c r="D448" s="241" t="s">
        <v>135</v>
      </c>
      <c r="E448" s="242" t="s">
        <v>1</v>
      </c>
      <c r="F448" s="243" t="s">
        <v>635</v>
      </c>
      <c r="G448" s="240"/>
      <c r="H448" s="242" t="s">
        <v>1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135</v>
      </c>
      <c r="AU448" s="249" t="s">
        <v>85</v>
      </c>
      <c r="AV448" s="13" t="s">
        <v>83</v>
      </c>
      <c r="AW448" s="13" t="s">
        <v>32</v>
      </c>
      <c r="AX448" s="13" t="s">
        <v>76</v>
      </c>
      <c r="AY448" s="249" t="s">
        <v>126</v>
      </c>
    </row>
    <row r="449" s="14" customFormat="1">
      <c r="A449" s="14"/>
      <c r="B449" s="250"/>
      <c r="C449" s="251"/>
      <c r="D449" s="241" t="s">
        <v>135</v>
      </c>
      <c r="E449" s="252" t="s">
        <v>1</v>
      </c>
      <c r="F449" s="253" t="s">
        <v>636</v>
      </c>
      <c r="G449" s="251"/>
      <c r="H449" s="254">
        <v>13.26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0" t="s">
        <v>135</v>
      </c>
      <c r="AU449" s="260" t="s">
        <v>85</v>
      </c>
      <c r="AV449" s="14" t="s">
        <v>85</v>
      </c>
      <c r="AW449" s="14" t="s">
        <v>32</v>
      </c>
      <c r="AX449" s="14" t="s">
        <v>76</v>
      </c>
      <c r="AY449" s="260" t="s">
        <v>126</v>
      </c>
    </row>
    <row r="450" s="15" customFormat="1">
      <c r="A450" s="15"/>
      <c r="B450" s="261"/>
      <c r="C450" s="262"/>
      <c r="D450" s="241" t="s">
        <v>135</v>
      </c>
      <c r="E450" s="263" t="s">
        <v>1</v>
      </c>
      <c r="F450" s="264" t="s">
        <v>137</v>
      </c>
      <c r="G450" s="262"/>
      <c r="H450" s="265">
        <v>13.26</v>
      </c>
      <c r="I450" s="266"/>
      <c r="J450" s="262"/>
      <c r="K450" s="262"/>
      <c r="L450" s="267"/>
      <c r="M450" s="268"/>
      <c r="N450" s="269"/>
      <c r="O450" s="269"/>
      <c r="P450" s="269"/>
      <c r="Q450" s="269"/>
      <c r="R450" s="269"/>
      <c r="S450" s="269"/>
      <c r="T450" s="27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1" t="s">
        <v>135</v>
      </c>
      <c r="AU450" s="271" t="s">
        <v>85</v>
      </c>
      <c r="AV450" s="15" t="s">
        <v>133</v>
      </c>
      <c r="AW450" s="15" t="s">
        <v>32</v>
      </c>
      <c r="AX450" s="15" t="s">
        <v>83</v>
      </c>
      <c r="AY450" s="271" t="s">
        <v>126</v>
      </c>
    </row>
    <row r="451" s="2" customFormat="1" ht="16.5" customHeight="1">
      <c r="A451" s="38"/>
      <c r="B451" s="39"/>
      <c r="C451" s="226" t="s">
        <v>637</v>
      </c>
      <c r="D451" s="226" t="s">
        <v>128</v>
      </c>
      <c r="E451" s="227" t="s">
        <v>638</v>
      </c>
      <c r="F451" s="228" t="s">
        <v>639</v>
      </c>
      <c r="G451" s="229" t="s">
        <v>149</v>
      </c>
      <c r="H451" s="230">
        <v>215</v>
      </c>
      <c r="I451" s="231"/>
      <c r="J451" s="232">
        <f>ROUND(I451*H451,2)</f>
        <v>0</v>
      </c>
      <c r="K451" s="228" t="s">
        <v>132</v>
      </c>
      <c r="L451" s="44"/>
      <c r="M451" s="233" t="s">
        <v>1</v>
      </c>
      <c r="N451" s="234" t="s">
        <v>41</v>
      </c>
      <c r="O451" s="91"/>
      <c r="P451" s="235">
        <f>O451*H451</f>
        <v>0</v>
      </c>
      <c r="Q451" s="235">
        <v>0.10095</v>
      </c>
      <c r="R451" s="235">
        <f>Q451*H451</f>
        <v>21.704249999999998</v>
      </c>
      <c r="S451" s="235">
        <v>0</v>
      </c>
      <c r="T451" s="23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7" t="s">
        <v>133</v>
      </c>
      <c r="AT451" s="237" t="s">
        <v>128</v>
      </c>
      <c r="AU451" s="237" t="s">
        <v>85</v>
      </c>
      <c r="AY451" s="17" t="s">
        <v>126</v>
      </c>
      <c r="BE451" s="238">
        <f>IF(N451="základní",J451,0)</f>
        <v>0</v>
      </c>
      <c r="BF451" s="238">
        <f>IF(N451="snížená",J451,0)</f>
        <v>0</v>
      </c>
      <c r="BG451" s="238">
        <f>IF(N451="zákl. přenesená",J451,0)</f>
        <v>0</v>
      </c>
      <c r="BH451" s="238">
        <f>IF(N451="sníž. přenesená",J451,0)</f>
        <v>0</v>
      </c>
      <c r="BI451" s="238">
        <f>IF(N451="nulová",J451,0)</f>
        <v>0</v>
      </c>
      <c r="BJ451" s="17" t="s">
        <v>83</v>
      </c>
      <c r="BK451" s="238">
        <f>ROUND(I451*H451,2)</f>
        <v>0</v>
      </c>
      <c r="BL451" s="17" t="s">
        <v>133</v>
      </c>
      <c r="BM451" s="237" t="s">
        <v>640</v>
      </c>
    </row>
    <row r="452" s="13" customFormat="1">
      <c r="A452" s="13"/>
      <c r="B452" s="239"/>
      <c r="C452" s="240"/>
      <c r="D452" s="241" t="s">
        <v>135</v>
      </c>
      <c r="E452" s="242" t="s">
        <v>1</v>
      </c>
      <c r="F452" s="243" t="s">
        <v>641</v>
      </c>
      <c r="G452" s="240"/>
      <c r="H452" s="242" t="s">
        <v>1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135</v>
      </c>
      <c r="AU452" s="249" t="s">
        <v>85</v>
      </c>
      <c r="AV452" s="13" t="s">
        <v>83</v>
      </c>
      <c r="AW452" s="13" t="s">
        <v>32</v>
      </c>
      <c r="AX452" s="13" t="s">
        <v>76</v>
      </c>
      <c r="AY452" s="249" t="s">
        <v>126</v>
      </c>
    </row>
    <row r="453" s="14" customFormat="1">
      <c r="A453" s="14"/>
      <c r="B453" s="250"/>
      <c r="C453" s="251"/>
      <c r="D453" s="241" t="s">
        <v>135</v>
      </c>
      <c r="E453" s="252" t="s">
        <v>1</v>
      </c>
      <c r="F453" s="253" t="s">
        <v>642</v>
      </c>
      <c r="G453" s="251"/>
      <c r="H453" s="254">
        <v>215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0" t="s">
        <v>135</v>
      </c>
      <c r="AU453" s="260" t="s">
        <v>85</v>
      </c>
      <c r="AV453" s="14" t="s">
        <v>85</v>
      </c>
      <c r="AW453" s="14" t="s">
        <v>32</v>
      </c>
      <c r="AX453" s="14" t="s">
        <v>76</v>
      </c>
      <c r="AY453" s="260" t="s">
        <v>126</v>
      </c>
    </row>
    <row r="454" s="15" customFormat="1">
      <c r="A454" s="15"/>
      <c r="B454" s="261"/>
      <c r="C454" s="262"/>
      <c r="D454" s="241" t="s">
        <v>135</v>
      </c>
      <c r="E454" s="263" t="s">
        <v>1</v>
      </c>
      <c r="F454" s="264" t="s">
        <v>137</v>
      </c>
      <c r="G454" s="262"/>
      <c r="H454" s="265">
        <v>215</v>
      </c>
      <c r="I454" s="266"/>
      <c r="J454" s="262"/>
      <c r="K454" s="262"/>
      <c r="L454" s="267"/>
      <c r="M454" s="268"/>
      <c r="N454" s="269"/>
      <c r="O454" s="269"/>
      <c r="P454" s="269"/>
      <c r="Q454" s="269"/>
      <c r="R454" s="269"/>
      <c r="S454" s="269"/>
      <c r="T454" s="27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1" t="s">
        <v>135</v>
      </c>
      <c r="AU454" s="271" t="s">
        <v>85</v>
      </c>
      <c r="AV454" s="15" t="s">
        <v>133</v>
      </c>
      <c r="AW454" s="15" t="s">
        <v>32</v>
      </c>
      <c r="AX454" s="15" t="s">
        <v>83</v>
      </c>
      <c r="AY454" s="271" t="s">
        <v>126</v>
      </c>
    </row>
    <row r="455" s="2" customFormat="1" ht="16.5" customHeight="1">
      <c r="A455" s="38"/>
      <c r="B455" s="39"/>
      <c r="C455" s="275" t="s">
        <v>643</v>
      </c>
      <c r="D455" s="275" t="s">
        <v>398</v>
      </c>
      <c r="E455" s="276" t="s">
        <v>644</v>
      </c>
      <c r="F455" s="277" t="s">
        <v>645</v>
      </c>
      <c r="G455" s="278" t="s">
        <v>149</v>
      </c>
      <c r="H455" s="279">
        <v>219.30000000000001</v>
      </c>
      <c r="I455" s="280"/>
      <c r="J455" s="281">
        <f>ROUND(I455*H455,2)</f>
        <v>0</v>
      </c>
      <c r="K455" s="277" t="s">
        <v>132</v>
      </c>
      <c r="L455" s="282"/>
      <c r="M455" s="283" t="s">
        <v>1</v>
      </c>
      <c r="N455" s="284" t="s">
        <v>41</v>
      </c>
      <c r="O455" s="91"/>
      <c r="P455" s="235">
        <f>O455*H455</f>
        <v>0</v>
      </c>
      <c r="Q455" s="235">
        <v>0.042999999999999997</v>
      </c>
      <c r="R455" s="235">
        <f>Q455*H455</f>
        <v>9.4298999999999999</v>
      </c>
      <c r="S455" s="235">
        <v>0</v>
      </c>
      <c r="T455" s="23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7" t="s">
        <v>171</v>
      </c>
      <c r="AT455" s="237" t="s">
        <v>398</v>
      </c>
      <c r="AU455" s="237" t="s">
        <v>85</v>
      </c>
      <c r="AY455" s="17" t="s">
        <v>126</v>
      </c>
      <c r="BE455" s="238">
        <f>IF(N455="základní",J455,0)</f>
        <v>0</v>
      </c>
      <c r="BF455" s="238">
        <f>IF(N455="snížená",J455,0)</f>
        <v>0</v>
      </c>
      <c r="BG455" s="238">
        <f>IF(N455="zákl. přenesená",J455,0)</f>
        <v>0</v>
      </c>
      <c r="BH455" s="238">
        <f>IF(N455="sníž. přenesená",J455,0)</f>
        <v>0</v>
      </c>
      <c r="BI455" s="238">
        <f>IF(N455="nulová",J455,0)</f>
        <v>0</v>
      </c>
      <c r="BJ455" s="17" t="s">
        <v>83</v>
      </c>
      <c r="BK455" s="238">
        <f>ROUND(I455*H455,2)</f>
        <v>0</v>
      </c>
      <c r="BL455" s="17" t="s">
        <v>133</v>
      </c>
      <c r="BM455" s="237" t="s">
        <v>646</v>
      </c>
    </row>
    <row r="456" s="13" customFormat="1">
      <c r="A456" s="13"/>
      <c r="B456" s="239"/>
      <c r="C456" s="240"/>
      <c r="D456" s="241" t="s">
        <v>135</v>
      </c>
      <c r="E456" s="242" t="s">
        <v>1</v>
      </c>
      <c r="F456" s="243" t="s">
        <v>647</v>
      </c>
      <c r="G456" s="240"/>
      <c r="H456" s="242" t="s">
        <v>1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135</v>
      </c>
      <c r="AU456" s="249" t="s">
        <v>85</v>
      </c>
      <c r="AV456" s="13" t="s">
        <v>83</v>
      </c>
      <c r="AW456" s="13" t="s">
        <v>32</v>
      </c>
      <c r="AX456" s="13" t="s">
        <v>76</v>
      </c>
      <c r="AY456" s="249" t="s">
        <v>126</v>
      </c>
    </row>
    <row r="457" s="14" customFormat="1">
      <c r="A457" s="14"/>
      <c r="B457" s="250"/>
      <c r="C457" s="251"/>
      <c r="D457" s="241" t="s">
        <v>135</v>
      </c>
      <c r="E457" s="252" t="s">
        <v>1</v>
      </c>
      <c r="F457" s="253" t="s">
        <v>648</v>
      </c>
      <c r="G457" s="251"/>
      <c r="H457" s="254">
        <v>219.30000000000001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0" t="s">
        <v>135</v>
      </c>
      <c r="AU457" s="260" t="s">
        <v>85</v>
      </c>
      <c r="AV457" s="14" t="s">
        <v>85</v>
      </c>
      <c r="AW457" s="14" t="s">
        <v>32</v>
      </c>
      <c r="AX457" s="14" t="s">
        <v>76</v>
      </c>
      <c r="AY457" s="260" t="s">
        <v>126</v>
      </c>
    </row>
    <row r="458" s="15" customFormat="1">
      <c r="A458" s="15"/>
      <c r="B458" s="261"/>
      <c r="C458" s="262"/>
      <c r="D458" s="241" t="s">
        <v>135</v>
      </c>
      <c r="E458" s="263" t="s">
        <v>1</v>
      </c>
      <c r="F458" s="264" t="s">
        <v>137</v>
      </c>
      <c r="G458" s="262"/>
      <c r="H458" s="265">
        <v>219.30000000000001</v>
      </c>
      <c r="I458" s="266"/>
      <c r="J458" s="262"/>
      <c r="K458" s="262"/>
      <c r="L458" s="267"/>
      <c r="M458" s="268"/>
      <c r="N458" s="269"/>
      <c r="O458" s="269"/>
      <c r="P458" s="269"/>
      <c r="Q458" s="269"/>
      <c r="R458" s="269"/>
      <c r="S458" s="269"/>
      <c r="T458" s="270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1" t="s">
        <v>135</v>
      </c>
      <c r="AU458" s="271" t="s">
        <v>85</v>
      </c>
      <c r="AV458" s="15" t="s">
        <v>133</v>
      </c>
      <c r="AW458" s="15" t="s">
        <v>32</v>
      </c>
      <c r="AX458" s="15" t="s">
        <v>83</v>
      </c>
      <c r="AY458" s="271" t="s">
        <v>126</v>
      </c>
    </row>
    <row r="459" s="2" customFormat="1" ht="16.5" customHeight="1">
      <c r="A459" s="38"/>
      <c r="B459" s="39"/>
      <c r="C459" s="226" t="s">
        <v>649</v>
      </c>
      <c r="D459" s="226" t="s">
        <v>128</v>
      </c>
      <c r="E459" s="227" t="s">
        <v>650</v>
      </c>
      <c r="F459" s="228" t="s">
        <v>651</v>
      </c>
      <c r="G459" s="229" t="s">
        <v>167</v>
      </c>
      <c r="H459" s="230">
        <v>5</v>
      </c>
      <c r="I459" s="231"/>
      <c r="J459" s="232">
        <f>ROUND(I459*H459,2)</f>
        <v>0</v>
      </c>
      <c r="K459" s="228" t="s">
        <v>132</v>
      </c>
      <c r="L459" s="44"/>
      <c r="M459" s="233" t="s">
        <v>1</v>
      </c>
      <c r="N459" s="234" t="s">
        <v>41</v>
      </c>
      <c r="O459" s="91"/>
      <c r="P459" s="235">
        <f>O459*H459</f>
        <v>0</v>
      </c>
      <c r="Q459" s="235">
        <v>2.2563399999999998</v>
      </c>
      <c r="R459" s="235">
        <f>Q459*H459</f>
        <v>11.281699999999999</v>
      </c>
      <c r="S459" s="235">
        <v>0</v>
      </c>
      <c r="T459" s="23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7" t="s">
        <v>133</v>
      </c>
      <c r="AT459" s="237" t="s">
        <v>128</v>
      </c>
      <c r="AU459" s="237" t="s">
        <v>85</v>
      </c>
      <c r="AY459" s="17" t="s">
        <v>126</v>
      </c>
      <c r="BE459" s="238">
        <f>IF(N459="základní",J459,0)</f>
        <v>0</v>
      </c>
      <c r="BF459" s="238">
        <f>IF(N459="snížená",J459,0)</f>
        <v>0</v>
      </c>
      <c r="BG459" s="238">
        <f>IF(N459="zákl. přenesená",J459,0)</f>
        <v>0</v>
      </c>
      <c r="BH459" s="238">
        <f>IF(N459="sníž. přenesená",J459,0)</f>
        <v>0</v>
      </c>
      <c r="BI459" s="238">
        <f>IF(N459="nulová",J459,0)</f>
        <v>0</v>
      </c>
      <c r="BJ459" s="17" t="s">
        <v>83</v>
      </c>
      <c r="BK459" s="238">
        <f>ROUND(I459*H459,2)</f>
        <v>0</v>
      </c>
      <c r="BL459" s="17" t="s">
        <v>133</v>
      </c>
      <c r="BM459" s="237" t="s">
        <v>652</v>
      </c>
    </row>
    <row r="460" s="13" customFormat="1">
      <c r="A460" s="13"/>
      <c r="B460" s="239"/>
      <c r="C460" s="240"/>
      <c r="D460" s="241" t="s">
        <v>135</v>
      </c>
      <c r="E460" s="242" t="s">
        <v>1</v>
      </c>
      <c r="F460" s="243" t="s">
        <v>653</v>
      </c>
      <c r="G460" s="240"/>
      <c r="H460" s="242" t="s">
        <v>1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135</v>
      </c>
      <c r="AU460" s="249" t="s">
        <v>85</v>
      </c>
      <c r="AV460" s="13" t="s">
        <v>83</v>
      </c>
      <c r="AW460" s="13" t="s">
        <v>32</v>
      </c>
      <c r="AX460" s="13" t="s">
        <v>76</v>
      </c>
      <c r="AY460" s="249" t="s">
        <v>126</v>
      </c>
    </row>
    <row r="461" s="14" customFormat="1">
      <c r="A461" s="14"/>
      <c r="B461" s="250"/>
      <c r="C461" s="251"/>
      <c r="D461" s="241" t="s">
        <v>135</v>
      </c>
      <c r="E461" s="252" t="s">
        <v>1</v>
      </c>
      <c r="F461" s="253" t="s">
        <v>153</v>
      </c>
      <c r="G461" s="251"/>
      <c r="H461" s="254">
        <v>5</v>
      </c>
      <c r="I461" s="255"/>
      <c r="J461" s="251"/>
      <c r="K461" s="251"/>
      <c r="L461" s="256"/>
      <c r="M461" s="257"/>
      <c r="N461" s="258"/>
      <c r="O461" s="258"/>
      <c r="P461" s="258"/>
      <c r="Q461" s="258"/>
      <c r="R461" s="258"/>
      <c r="S461" s="258"/>
      <c r="T461" s="25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0" t="s">
        <v>135</v>
      </c>
      <c r="AU461" s="260" t="s">
        <v>85</v>
      </c>
      <c r="AV461" s="14" t="s">
        <v>85</v>
      </c>
      <c r="AW461" s="14" t="s">
        <v>32</v>
      </c>
      <c r="AX461" s="14" t="s">
        <v>76</v>
      </c>
      <c r="AY461" s="260" t="s">
        <v>126</v>
      </c>
    </row>
    <row r="462" s="15" customFormat="1">
      <c r="A462" s="15"/>
      <c r="B462" s="261"/>
      <c r="C462" s="262"/>
      <c r="D462" s="241" t="s">
        <v>135</v>
      </c>
      <c r="E462" s="263" t="s">
        <v>1</v>
      </c>
      <c r="F462" s="264" t="s">
        <v>137</v>
      </c>
      <c r="G462" s="262"/>
      <c r="H462" s="265">
        <v>5</v>
      </c>
      <c r="I462" s="266"/>
      <c r="J462" s="262"/>
      <c r="K462" s="262"/>
      <c r="L462" s="267"/>
      <c r="M462" s="268"/>
      <c r="N462" s="269"/>
      <c r="O462" s="269"/>
      <c r="P462" s="269"/>
      <c r="Q462" s="269"/>
      <c r="R462" s="269"/>
      <c r="S462" s="269"/>
      <c r="T462" s="270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1" t="s">
        <v>135</v>
      </c>
      <c r="AU462" s="271" t="s">
        <v>85</v>
      </c>
      <c r="AV462" s="15" t="s">
        <v>133</v>
      </c>
      <c r="AW462" s="15" t="s">
        <v>32</v>
      </c>
      <c r="AX462" s="15" t="s">
        <v>83</v>
      </c>
      <c r="AY462" s="271" t="s">
        <v>126</v>
      </c>
    </row>
    <row r="463" s="2" customFormat="1" ht="16.5" customHeight="1">
      <c r="A463" s="38"/>
      <c r="B463" s="39"/>
      <c r="C463" s="226" t="s">
        <v>654</v>
      </c>
      <c r="D463" s="226" t="s">
        <v>128</v>
      </c>
      <c r="E463" s="227" t="s">
        <v>655</v>
      </c>
      <c r="F463" s="228" t="s">
        <v>656</v>
      </c>
      <c r="G463" s="229" t="s">
        <v>149</v>
      </c>
      <c r="H463" s="230">
        <v>5</v>
      </c>
      <c r="I463" s="231"/>
      <c r="J463" s="232">
        <f>ROUND(I463*H463,2)</f>
        <v>0</v>
      </c>
      <c r="K463" s="228" t="s">
        <v>132</v>
      </c>
      <c r="L463" s="44"/>
      <c r="M463" s="233" t="s">
        <v>1</v>
      </c>
      <c r="N463" s="234" t="s">
        <v>41</v>
      </c>
      <c r="O463" s="91"/>
      <c r="P463" s="235">
        <f>O463*H463</f>
        <v>0</v>
      </c>
      <c r="Q463" s="235">
        <v>0.00034000000000000002</v>
      </c>
      <c r="R463" s="235">
        <f>Q463*H463</f>
        <v>0.0017000000000000001</v>
      </c>
      <c r="S463" s="235">
        <v>0</v>
      </c>
      <c r="T463" s="23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7" t="s">
        <v>133</v>
      </c>
      <c r="AT463" s="237" t="s">
        <v>128</v>
      </c>
      <c r="AU463" s="237" t="s">
        <v>85</v>
      </c>
      <c r="AY463" s="17" t="s">
        <v>126</v>
      </c>
      <c r="BE463" s="238">
        <f>IF(N463="základní",J463,0)</f>
        <v>0</v>
      </c>
      <c r="BF463" s="238">
        <f>IF(N463="snížená",J463,0)</f>
        <v>0</v>
      </c>
      <c r="BG463" s="238">
        <f>IF(N463="zákl. přenesená",J463,0)</f>
        <v>0</v>
      </c>
      <c r="BH463" s="238">
        <f>IF(N463="sníž. přenesená",J463,0)</f>
        <v>0</v>
      </c>
      <c r="BI463" s="238">
        <f>IF(N463="nulová",J463,0)</f>
        <v>0</v>
      </c>
      <c r="BJ463" s="17" t="s">
        <v>83</v>
      </c>
      <c r="BK463" s="238">
        <f>ROUND(I463*H463,2)</f>
        <v>0</v>
      </c>
      <c r="BL463" s="17" t="s">
        <v>133</v>
      </c>
      <c r="BM463" s="237" t="s">
        <v>657</v>
      </c>
    </row>
    <row r="464" s="13" customFormat="1">
      <c r="A464" s="13"/>
      <c r="B464" s="239"/>
      <c r="C464" s="240"/>
      <c r="D464" s="241" t="s">
        <v>135</v>
      </c>
      <c r="E464" s="242" t="s">
        <v>1</v>
      </c>
      <c r="F464" s="243" t="s">
        <v>658</v>
      </c>
      <c r="G464" s="240"/>
      <c r="H464" s="242" t="s">
        <v>1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9" t="s">
        <v>135</v>
      </c>
      <c r="AU464" s="249" t="s">
        <v>85</v>
      </c>
      <c r="AV464" s="13" t="s">
        <v>83</v>
      </c>
      <c r="AW464" s="13" t="s">
        <v>32</v>
      </c>
      <c r="AX464" s="13" t="s">
        <v>76</v>
      </c>
      <c r="AY464" s="249" t="s">
        <v>126</v>
      </c>
    </row>
    <row r="465" s="14" customFormat="1">
      <c r="A465" s="14"/>
      <c r="B465" s="250"/>
      <c r="C465" s="251"/>
      <c r="D465" s="241" t="s">
        <v>135</v>
      </c>
      <c r="E465" s="252" t="s">
        <v>1</v>
      </c>
      <c r="F465" s="253" t="s">
        <v>153</v>
      </c>
      <c r="G465" s="251"/>
      <c r="H465" s="254">
        <v>5</v>
      </c>
      <c r="I465" s="255"/>
      <c r="J465" s="251"/>
      <c r="K465" s="251"/>
      <c r="L465" s="256"/>
      <c r="M465" s="257"/>
      <c r="N465" s="258"/>
      <c r="O465" s="258"/>
      <c r="P465" s="258"/>
      <c r="Q465" s="258"/>
      <c r="R465" s="258"/>
      <c r="S465" s="258"/>
      <c r="T465" s="25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0" t="s">
        <v>135</v>
      </c>
      <c r="AU465" s="260" t="s">
        <v>85</v>
      </c>
      <c r="AV465" s="14" t="s">
        <v>85</v>
      </c>
      <c r="AW465" s="14" t="s">
        <v>32</v>
      </c>
      <c r="AX465" s="14" t="s">
        <v>76</v>
      </c>
      <c r="AY465" s="260" t="s">
        <v>126</v>
      </c>
    </row>
    <row r="466" s="15" customFormat="1">
      <c r="A466" s="15"/>
      <c r="B466" s="261"/>
      <c r="C466" s="262"/>
      <c r="D466" s="241" t="s">
        <v>135</v>
      </c>
      <c r="E466" s="263" t="s">
        <v>1</v>
      </c>
      <c r="F466" s="264" t="s">
        <v>137</v>
      </c>
      <c r="G466" s="262"/>
      <c r="H466" s="265">
        <v>5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1" t="s">
        <v>135</v>
      </c>
      <c r="AU466" s="271" t="s">
        <v>85</v>
      </c>
      <c r="AV466" s="15" t="s">
        <v>133</v>
      </c>
      <c r="AW466" s="15" t="s">
        <v>32</v>
      </c>
      <c r="AX466" s="15" t="s">
        <v>83</v>
      </c>
      <c r="AY466" s="271" t="s">
        <v>126</v>
      </c>
    </row>
    <row r="467" s="2" customFormat="1" ht="16.5" customHeight="1">
      <c r="A467" s="38"/>
      <c r="B467" s="39"/>
      <c r="C467" s="226" t="s">
        <v>659</v>
      </c>
      <c r="D467" s="226" t="s">
        <v>128</v>
      </c>
      <c r="E467" s="227" t="s">
        <v>660</v>
      </c>
      <c r="F467" s="228" t="s">
        <v>661</v>
      </c>
      <c r="G467" s="229" t="s">
        <v>131</v>
      </c>
      <c r="H467" s="230">
        <v>2</v>
      </c>
      <c r="I467" s="231"/>
      <c r="J467" s="232">
        <f>ROUND(I467*H467,2)</f>
        <v>0</v>
      </c>
      <c r="K467" s="228" t="s">
        <v>132</v>
      </c>
      <c r="L467" s="44"/>
      <c r="M467" s="233" t="s">
        <v>1</v>
      </c>
      <c r="N467" s="234" t="s">
        <v>41</v>
      </c>
      <c r="O467" s="91"/>
      <c r="P467" s="235">
        <f>O467*H467</f>
        <v>0</v>
      </c>
      <c r="Q467" s="235">
        <v>0</v>
      </c>
      <c r="R467" s="235">
        <f>Q467*H467</f>
        <v>0</v>
      </c>
      <c r="S467" s="235">
        <v>0.01</v>
      </c>
      <c r="T467" s="236">
        <f>S467*H467</f>
        <v>0.02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7" t="s">
        <v>133</v>
      </c>
      <c r="AT467" s="237" t="s">
        <v>128</v>
      </c>
      <c r="AU467" s="237" t="s">
        <v>85</v>
      </c>
      <c r="AY467" s="17" t="s">
        <v>126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83</v>
      </c>
      <c r="BK467" s="238">
        <f>ROUND(I467*H467,2)</f>
        <v>0</v>
      </c>
      <c r="BL467" s="17" t="s">
        <v>133</v>
      </c>
      <c r="BM467" s="237" t="s">
        <v>662</v>
      </c>
    </row>
    <row r="468" s="13" customFormat="1">
      <c r="A468" s="13"/>
      <c r="B468" s="239"/>
      <c r="C468" s="240"/>
      <c r="D468" s="241" t="s">
        <v>135</v>
      </c>
      <c r="E468" s="242" t="s">
        <v>1</v>
      </c>
      <c r="F468" s="243" t="s">
        <v>663</v>
      </c>
      <c r="G468" s="240"/>
      <c r="H468" s="242" t="s">
        <v>1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9" t="s">
        <v>135</v>
      </c>
      <c r="AU468" s="249" t="s">
        <v>85</v>
      </c>
      <c r="AV468" s="13" t="s">
        <v>83</v>
      </c>
      <c r="AW468" s="13" t="s">
        <v>32</v>
      </c>
      <c r="AX468" s="13" t="s">
        <v>76</v>
      </c>
      <c r="AY468" s="249" t="s">
        <v>126</v>
      </c>
    </row>
    <row r="469" s="14" customFormat="1">
      <c r="A469" s="14"/>
      <c r="B469" s="250"/>
      <c r="C469" s="251"/>
      <c r="D469" s="241" t="s">
        <v>135</v>
      </c>
      <c r="E469" s="252" t="s">
        <v>1</v>
      </c>
      <c r="F469" s="253" t="s">
        <v>85</v>
      </c>
      <c r="G469" s="251"/>
      <c r="H469" s="254">
        <v>2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0" t="s">
        <v>135</v>
      </c>
      <c r="AU469" s="260" t="s">
        <v>85</v>
      </c>
      <c r="AV469" s="14" t="s">
        <v>85</v>
      </c>
      <c r="AW469" s="14" t="s">
        <v>32</v>
      </c>
      <c r="AX469" s="14" t="s">
        <v>76</v>
      </c>
      <c r="AY469" s="260" t="s">
        <v>126</v>
      </c>
    </row>
    <row r="470" s="15" customFormat="1">
      <c r="A470" s="15"/>
      <c r="B470" s="261"/>
      <c r="C470" s="262"/>
      <c r="D470" s="241" t="s">
        <v>135</v>
      </c>
      <c r="E470" s="263" t="s">
        <v>1</v>
      </c>
      <c r="F470" s="264" t="s">
        <v>137</v>
      </c>
      <c r="G470" s="262"/>
      <c r="H470" s="265">
        <v>2</v>
      </c>
      <c r="I470" s="266"/>
      <c r="J470" s="262"/>
      <c r="K470" s="262"/>
      <c r="L470" s="267"/>
      <c r="M470" s="268"/>
      <c r="N470" s="269"/>
      <c r="O470" s="269"/>
      <c r="P470" s="269"/>
      <c r="Q470" s="269"/>
      <c r="R470" s="269"/>
      <c r="S470" s="269"/>
      <c r="T470" s="27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1" t="s">
        <v>135</v>
      </c>
      <c r="AU470" s="271" t="s">
        <v>85</v>
      </c>
      <c r="AV470" s="15" t="s">
        <v>133</v>
      </c>
      <c r="AW470" s="15" t="s">
        <v>32</v>
      </c>
      <c r="AX470" s="15" t="s">
        <v>83</v>
      </c>
      <c r="AY470" s="271" t="s">
        <v>126</v>
      </c>
    </row>
    <row r="471" s="2" customFormat="1" ht="16.5" customHeight="1">
      <c r="A471" s="38"/>
      <c r="B471" s="39"/>
      <c r="C471" s="226" t="s">
        <v>664</v>
      </c>
      <c r="D471" s="226" t="s">
        <v>128</v>
      </c>
      <c r="E471" s="227" t="s">
        <v>665</v>
      </c>
      <c r="F471" s="228" t="s">
        <v>666</v>
      </c>
      <c r="G471" s="229" t="s">
        <v>149</v>
      </c>
      <c r="H471" s="230">
        <v>30</v>
      </c>
      <c r="I471" s="231"/>
      <c r="J471" s="232">
        <f>ROUND(I471*H471,2)</f>
        <v>0</v>
      </c>
      <c r="K471" s="228" t="s">
        <v>1</v>
      </c>
      <c r="L471" s="44"/>
      <c r="M471" s="233" t="s">
        <v>1</v>
      </c>
      <c r="N471" s="234" t="s">
        <v>41</v>
      </c>
      <c r="O471" s="91"/>
      <c r="P471" s="235">
        <f>O471*H471</f>
        <v>0</v>
      </c>
      <c r="Q471" s="235">
        <v>0</v>
      </c>
      <c r="R471" s="235">
        <f>Q471*H471</f>
        <v>0</v>
      </c>
      <c r="S471" s="235">
        <v>0</v>
      </c>
      <c r="T471" s="23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7" t="s">
        <v>133</v>
      </c>
      <c r="AT471" s="237" t="s">
        <v>128</v>
      </c>
      <c r="AU471" s="237" t="s">
        <v>85</v>
      </c>
      <c r="AY471" s="17" t="s">
        <v>126</v>
      </c>
      <c r="BE471" s="238">
        <f>IF(N471="základní",J471,0)</f>
        <v>0</v>
      </c>
      <c r="BF471" s="238">
        <f>IF(N471="snížená",J471,0)</f>
        <v>0</v>
      </c>
      <c r="BG471" s="238">
        <f>IF(N471="zákl. přenesená",J471,0)</f>
        <v>0</v>
      </c>
      <c r="BH471" s="238">
        <f>IF(N471="sníž. přenesená",J471,0)</f>
        <v>0</v>
      </c>
      <c r="BI471" s="238">
        <f>IF(N471="nulová",J471,0)</f>
        <v>0</v>
      </c>
      <c r="BJ471" s="17" t="s">
        <v>83</v>
      </c>
      <c r="BK471" s="238">
        <f>ROUND(I471*H471,2)</f>
        <v>0</v>
      </c>
      <c r="BL471" s="17" t="s">
        <v>133</v>
      </c>
      <c r="BM471" s="237" t="s">
        <v>667</v>
      </c>
    </row>
    <row r="472" s="13" customFormat="1">
      <c r="A472" s="13"/>
      <c r="B472" s="239"/>
      <c r="C472" s="240"/>
      <c r="D472" s="241" t="s">
        <v>135</v>
      </c>
      <c r="E472" s="242" t="s">
        <v>1</v>
      </c>
      <c r="F472" s="243" t="s">
        <v>668</v>
      </c>
      <c r="G472" s="240"/>
      <c r="H472" s="242" t="s">
        <v>1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135</v>
      </c>
      <c r="AU472" s="249" t="s">
        <v>85</v>
      </c>
      <c r="AV472" s="13" t="s">
        <v>83</v>
      </c>
      <c r="AW472" s="13" t="s">
        <v>32</v>
      </c>
      <c r="AX472" s="13" t="s">
        <v>76</v>
      </c>
      <c r="AY472" s="249" t="s">
        <v>126</v>
      </c>
    </row>
    <row r="473" s="14" customFormat="1">
      <c r="A473" s="14"/>
      <c r="B473" s="250"/>
      <c r="C473" s="251"/>
      <c r="D473" s="241" t="s">
        <v>135</v>
      </c>
      <c r="E473" s="252" t="s">
        <v>1</v>
      </c>
      <c r="F473" s="253" t="s">
        <v>380</v>
      </c>
      <c r="G473" s="251"/>
      <c r="H473" s="254">
        <v>30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0" t="s">
        <v>135</v>
      </c>
      <c r="AU473" s="260" t="s">
        <v>85</v>
      </c>
      <c r="AV473" s="14" t="s">
        <v>85</v>
      </c>
      <c r="AW473" s="14" t="s">
        <v>32</v>
      </c>
      <c r="AX473" s="14" t="s">
        <v>76</v>
      </c>
      <c r="AY473" s="260" t="s">
        <v>126</v>
      </c>
    </row>
    <row r="474" s="15" customFormat="1">
      <c r="A474" s="15"/>
      <c r="B474" s="261"/>
      <c r="C474" s="262"/>
      <c r="D474" s="241" t="s">
        <v>135</v>
      </c>
      <c r="E474" s="263" t="s">
        <v>1</v>
      </c>
      <c r="F474" s="264" t="s">
        <v>137</v>
      </c>
      <c r="G474" s="262"/>
      <c r="H474" s="265">
        <v>30</v>
      </c>
      <c r="I474" s="266"/>
      <c r="J474" s="262"/>
      <c r="K474" s="262"/>
      <c r="L474" s="267"/>
      <c r="M474" s="268"/>
      <c r="N474" s="269"/>
      <c r="O474" s="269"/>
      <c r="P474" s="269"/>
      <c r="Q474" s="269"/>
      <c r="R474" s="269"/>
      <c r="S474" s="269"/>
      <c r="T474" s="270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1" t="s">
        <v>135</v>
      </c>
      <c r="AU474" s="271" t="s">
        <v>85</v>
      </c>
      <c r="AV474" s="15" t="s">
        <v>133</v>
      </c>
      <c r="AW474" s="15" t="s">
        <v>32</v>
      </c>
      <c r="AX474" s="15" t="s">
        <v>83</v>
      </c>
      <c r="AY474" s="271" t="s">
        <v>126</v>
      </c>
    </row>
    <row r="475" s="12" customFormat="1" ht="22.8" customHeight="1">
      <c r="A475" s="12"/>
      <c r="B475" s="210"/>
      <c r="C475" s="211"/>
      <c r="D475" s="212" t="s">
        <v>75</v>
      </c>
      <c r="E475" s="224" t="s">
        <v>669</v>
      </c>
      <c r="F475" s="224" t="s">
        <v>670</v>
      </c>
      <c r="G475" s="211"/>
      <c r="H475" s="211"/>
      <c r="I475" s="214"/>
      <c r="J475" s="225">
        <f>BK475</f>
        <v>0</v>
      </c>
      <c r="K475" s="211"/>
      <c r="L475" s="216"/>
      <c r="M475" s="217"/>
      <c r="N475" s="218"/>
      <c r="O475" s="218"/>
      <c r="P475" s="219">
        <f>SUM(P476:P477)</f>
        <v>0</v>
      </c>
      <c r="Q475" s="218"/>
      <c r="R475" s="219">
        <f>SUM(R476:R477)</f>
        <v>0</v>
      </c>
      <c r="S475" s="218"/>
      <c r="T475" s="220">
        <f>SUM(T476:T477)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1" t="s">
        <v>83</v>
      </c>
      <c r="AT475" s="222" t="s">
        <v>75</v>
      </c>
      <c r="AU475" s="222" t="s">
        <v>83</v>
      </c>
      <c r="AY475" s="221" t="s">
        <v>126</v>
      </c>
      <c r="BK475" s="223">
        <f>SUM(BK476:BK477)</f>
        <v>0</v>
      </c>
    </row>
    <row r="476" s="2" customFormat="1" ht="16.5" customHeight="1">
      <c r="A476" s="38"/>
      <c r="B476" s="39"/>
      <c r="C476" s="226" t="s">
        <v>671</v>
      </c>
      <c r="D476" s="226" t="s">
        <v>128</v>
      </c>
      <c r="E476" s="227" t="s">
        <v>672</v>
      </c>
      <c r="F476" s="228" t="s">
        <v>673</v>
      </c>
      <c r="G476" s="229" t="s">
        <v>192</v>
      </c>
      <c r="H476" s="230">
        <v>177.43100000000001</v>
      </c>
      <c r="I476" s="231"/>
      <c r="J476" s="232">
        <f>ROUND(I476*H476,2)</f>
        <v>0</v>
      </c>
      <c r="K476" s="228" t="s">
        <v>132</v>
      </c>
      <c r="L476" s="44"/>
      <c r="M476" s="233" t="s">
        <v>1</v>
      </c>
      <c r="N476" s="234" t="s">
        <v>41</v>
      </c>
      <c r="O476" s="91"/>
      <c r="P476" s="235">
        <f>O476*H476</f>
        <v>0</v>
      </c>
      <c r="Q476" s="235">
        <v>0</v>
      </c>
      <c r="R476" s="235">
        <f>Q476*H476</f>
        <v>0</v>
      </c>
      <c r="S476" s="235">
        <v>0</v>
      </c>
      <c r="T476" s="23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7" t="s">
        <v>133</v>
      </c>
      <c r="AT476" s="237" t="s">
        <v>128</v>
      </c>
      <c r="AU476" s="237" t="s">
        <v>85</v>
      </c>
      <c r="AY476" s="17" t="s">
        <v>126</v>
      </c>
      <c r="BE476" s="238">
        <f>IF(N476="základní",J476,0)</f>
        <v>0</v>
      </c>
      <c r="BF476" s="238">
        <f>IF(N476="snížená",J476,0)</f>
        <v>0</v>
      </c>
      <c r="BG476" s="238">
        <f>IF(N476="zákl. přenesená",J476,0)</f>
        <v>0</v>
      </c>
      <c r="BH476" s="238">
        <f>IF(N476="sníž. přenesená",J476,0)</f>
        <v>0</v>
      </c>
      <c r="BI476" s="238">
        <f>IF(N476="nulová",J476,0)</f>
        <v>0</v>
      </c>
      <c r="BJ476" s="17" t="s">
        <v>83</v>
      </c>
      <c r="BK476" s="238">
        <f>ROUND(I476*H476,2)</f>
        <v>0</v>
      </c>
      <c r="BL476" s="17" t="s">
        <v>133</v>
      </c>
      <c r="BM476" s="237" t="s">
        <v>674</v>
      </c>
    </row>
    <row r="477" s="2" customFormat="1" ht="21.75" customHeight="1">
      <c r="A477" s="38"/>
      <c r="B477" s="39"/>
      <c r="C477" s="226" t="s">
        <v>675</v>
      </c>
      <c r="D477" s="226" t="s">
        <v>128</v>
      </c>
      <c r="E477" s="227" t="s">
        <v>676</v>
      </c>
      <c r="F477" s="228" t="s">
        <v>677</v>
      </c>
      <c r="G477" s="229" t="s">
        <v>192</v>
      </c>
      <c r="H477" s="230">
        <v>177.43100000000001</v>
      </c>
      <c r="I477" s="231"/>
      <c r="J477" s="232">
        <f>ROUND(I477*H477,2)</f>
        <v>0</v>
      </c>
      <c r="K477" s="228" t="s">
        <v>132</v>
      </c>
      <c r="L477" s="44"/>
      <c r="M477" s="233" t="s">
        <v>1</v>
      </c>
      <c r="N477" s="234" t="s">
        <v>41</v>
      </c>
      <c r="O477" s="91"/>
      <c r="P477" s="235">
        <f>O477*H477</f>
        <v>0</v>
      </c>
      <c r="Q477" s="235">
        <v>0</v>
      </c>
      <c r="R477" s="235">
        <f>Q477*H477</f>
        <v>0</v>
      </c>
      <c r="S477" s="235">
        <v>0</v>
      </c>
      <c r="T477" s="23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7" t="s">
        <v>133</v>
      </c>
      <c r="AT477" s="237" t="s">
        <v>128</v>
      </c>
      <c r="AU477" s="237" t="s">
        <v>85</v>
      </c>
      <c r="AY477" s="17" t="s">
        <v>126</v>
      </c>
      <c r="BE477" s="238">
        <f>IF(N477="základní",J477,0)</f>
        <v>0</v>
      </c>
      <c r="BF477" s="238">
        <f>IF(N477="snížená",J477,0)</f>
        <v>0</v>
      </c>
      <c r="BG477" s="238">
        <f>IF(N477="zákl. přenesená",J477,0)</f>
        <v>0</v>
      </c>
      <c r="BH477" s="238">
        <f>IF(N477="sníž. přenesená",J477,0)</f>
        <v>0</v>
      </c>
      <c r="BI477" s="238">
        <f>IF(N477="nulová",J477,0)</f>
        <v>0</v>
      </c>
      <c r="BJ477" s="17" t="s">
        <v>83</v>
      </c>
      <c r="BK477" s="238">
        <f>ROUND(I477*H477,2)</f>
        <v>0</v>
      </c>
      <c r="BL477" s="17" t="s">
        <v>133</v>
      </c>
      <c r="BM477" s="237" t="s">
        <v>678</v>
      </c>
    </row>
    <row r="478" s="12" customFormat="1" ht="25.92" customHeight="1">
      <c r="A478" s="12"/>
      <c r="B478" s="210"/>
      <c r="C478" s="211"/>
      <c r="D478" s="212" t="s">
        <v>75</v>
      </c>
      <c r="E478" s="213" t="s">
        <v>398</v>
      </c>
      <c r="F478" s="213" t="s">
        <v>679</v>
      </c>
      <c r="G478" s="211"/>
      <c r="H478" s="211"/>
      <c r="I478" s="214"/>
      <c r="J478" s="215">
        <f>BK478</f>
        <v>0</v>
      </c>
      <c r="K478" s="211"/>
      <c r="L478" s="216"/>
      <c r="M478" s="217"/>
      <c r="N478" s="218"/>
      <c r="O478" s="218"/>
      <c r="P478" s="219">
        <f>P479</f>
        <v>0</v>
      </c>
      <c r="Q478" s="218"/>
      <c r="R478" s="219">
        <f>R479</f>
        <v>1.24</v>
      </c>
      <c r="S478" s="218"/>
      <c r="T478" s="220">
        <f>T479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1" t="s">
        <v>142</v>
      </c>
      <c r="AT478" s="222" t="s">
        <v>75</v>
      </c>
      <c r="AU478" s="222" t="s">
        <v>76</v>
      </c>
      <c r="AY478" s="221" t="s">
        <v>126</v>
      </c>
      <c r="BK478" s="223">
        <f>BK479</f>
        <v>0</v>
      </c>
    </row>
    <row r="479" s="12" customFormat="1" ht="22.8" customHeight="1">
      <c r="A479" s="12"/>
      <c r="B479" s="210"/>
      <c r="C479" s="211"/>
      <c r="D479" s="212" t="s">
        <v>75</v>
      </c>
      <c r="E479" s="224" t="s">
        <v>680</v>
      </c>
      <c r="F479" s="224" t="s">
        <v>681</v>
      </c>
      <c r="G479" s="211"/>
      <c r="H479" s="211"/>
      <c r="I479" s="214"/>
      <c r="J479" s="225">
        <f>BK479</f>
        <v>0</v>
      </c>
      <c r="K479" s="211"/>
      <c r="L479" s="216"/>
      <c r="M479" s="217"/>
      <c r="N479" s="218"/>
      <c r="O479" s="218"/>
      <c r="P479" s="219">
        <f>SUM(P480:P487)</f>
        <v>0</v>
      </c>
      <c r="Q479" s="218"/>
      <c r="R479" s="219">
        <f>SUM(R480:R487)</f>
        <v>1.24</v>
      </c>
      <c r="S479" s="218"/>
      <c r="T479" s="220">
        <f>SUM(T480:T487)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21" t="s">
        <v>142</v>
      </c>
      <c r="AT479" s="222" t="s">
        <v>75</v>
      </c>
      <c r="AU479" s="222" t="s">
        <v>83</v>
      </c>
      <c r="AY479" s="221" t="s">
        <v>126</v>
      </c>
      <c r="BK479" s="223">
        <f>SUM(BK480:BK487)</f>
        <v>0</v>
      </c>
    </row>
    <row r="480" s="2" customFormat="1" ht="16.5" customHeight="1">
      <c r="A480" s="38"/>
      <c r="B480" s="39"/>
      <c r="C480" s="226" t="s">
        <v>682</v>
      </c>
      <c r="D480" s="226" t="s">
        <v>128</v>
      </c>
      <c r="E480" s="227" t="s">
        <v>683</v>
      </c>
      <c r="F480" s="228" t="s">
        <v>684</v>
      </c>
      <c r="G480" s="229" t="s">
        <v>149</v>
      </c>
      <c r="H480" s="230">
        <v>40</v>
      </c>
      <c r="I480" s="231"/>
      <c r="J480" s="232">
        <f>ROUND(I480*H480,2)</f>
        <v>0</v>
      </c>
      <c r="K480" s="228" t="s">
        <v>132</v>
      </c>
      <c r="L480" s="44"/>
      <c r="M480" s="233" t="s">
        <v>1</v>
      </c>
      <c r="N480" s="234" t="s">
        <v>41</v>
      </c>
      <c r="O480" s="91"/>
      <c r="P480" s="235">
        <f>O480*H480</f>
        <v>0</v>
      </c>
      <c r="Q480" s="235">
        <v>0</v>
      </c>
      <c r="R480" s="235">
        <f>Q480*H480</f>
        <v>0</v>
      </c>
      <c r="S480" s="235">
        <v>0</v>
      </c>
      <c r="T480" s="23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7" t="s">
        <v>559</v>
      </c>
      <c r="AT480" s="237" t="s">
        <v>128</v>
      </c>
      <c r="AU480" s="237" t="s">
        <v>85</v>
      </c>
      <c r="AY480" s="17" t="s">
        <v>126</v>
      </c>
      <c r="BE480" s="238">
        <f>IF(N480="základní",J480,0)</f>
        <v>0</v>
      </c>
      <c r="BF480" s="238">
        <f>IF(N480="snížená",J480,0)</f>
        <v>0</v>
      </c>
      <c r="BG480" s="238">
        <f>IF(N480="zákl. přenesená",J480,0)</f>
        <v>0</v>
      </c>
      <c r="BH480" s="238">
        <f>IF(N480="sníž. přenesená",J480,0)</f>
        <v>0</v>
      </c>
      <c r="BI480" s="238">
        <f>IF(N480="nulová",J480,0)</f>
        <v>0</v>
      </c>
      <c r="BJ480" s="17" t="s">
        <v>83</v>
      </c>
      <c r="BK480" s="238">
        <f>ROUND(I480*H480,2)</f>
        <v>0</v>
      </c>
      <c r="BL480" s="17" t="s">
        <v>559</v>
      </c>
      <c r="BM480" s="237" t="s">
        <v>685</v>
      </c>
    </row>
    <row r="481" s="13" customFormat="1">
      <c r="A481" s="13"/>
      <c r="B481" s="239"/>
      <c r="C481" s="240"/>
      <c r="D481" s="241" t="s">
        <v>135</v>
      </c>
      <c r="E481" s="242" t="s">
        <v>1</v>
      </c>
      <c r="F481" s="243" t="s">
        <v>333</v>
      </c>
      <c r="G481" s="240"/>
      <c r="H481" s="242" t="s">
        <v>1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135</v>
      </c>
      <c r="AU481" s="249" t="s">
        <v>85</v>
      </c>
      <c r="AV481" s="13" t="s">
        <v>83</v>
      </c>
      <c r="AW481" s="13" t="s">
        <v>32</v>
      </c>
      <c r="AX481" s="13" t="s">
        <v>76</v>
      </c>
      <c r="AY481" s="249" t="s">
        <v>126</v>
      </c>
    </row>
    <row r="482" s="14" customFormat="1">
      <c r="A482" s="14"/>
      <c r="B482" s="250"/>
      <c r="C482" s="251"/>
      <c r="D482" s="241" t="s">
        <v>135</v>
      </c>
      <c r="E482" s="252" t="s">
        <v>1</v>
      </c>
      <c r="F482" s="253" t="s">
        <v>686</v>
      </c>
      <c r="G482" s="251"/>
      <c r="H482" s="254">
        <v>40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0" t="s">
        <v>135</v>
      </c>
      <c r="AU482" s="260" t="s">
        <v>85</v>
      </c>
      <c r="AV482" s="14" t="s">
        <v>85</v>
      </c>
      <c r="AW482" s="14" t="s">
        <v>32</v>
      </c>
      <c r="AX482" s="14" t="s">
        <v>76</v>
      </c>
      <c r="AY482" s="260" t="s">
        <v>126</v>
      </c>
    </row>
    <row r="483" s="15" customFormat="1">
      <c r="A483" s="15"/>
      <c r="B483" s="261"/>
      <c r="C483" s="262"/>
      <c r="D483" s="241" t="s">
        <v>135</v>
      </c>
      <c r="E483" s="263" t="s">
        <v>1</v>
      </c>
      <c r="F483" s="264" t="s">
        <v>137</v>
      </c>
      <c r="G483" s="262"/>
      <c r="H483" s="265">
        <v>40</v>
      </c>
      <c r="I483" s="266"/>
      <c r="J483" s="262"/>
      <c r="K483" s="262"/>
      <c r="L483" s="267"/>
      <c r="M483" s="268"/>
      <c r="N483" s="269"/>
      <c r="O483" s="269"/>
      <c r="P483" s="269"/>
      <c r="Q483" s="269"/>
      <c r="R483" s="269"/>
      <c r="S483" s="269"/>
      <c r="T483" s="27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1" t="s">
        <v>135</v>
      </c>
      <c r="AU483" s="271" t="s">
        <v>85</v>
      </c>
      <c r="AV483" s="15" t="s">
        <v>133</v>
      </c>
      <c r="AW483" s="15" t="s">
        <v>32</v>
      </c>
      <c r="AX483" s="15" t="s">
        <v>83</v>
      </c>
      <c r="AY483" s="271" t="s">
        <v>126</v>
      </c>
    </row>
    <row r="484" s="2" customFormat="1" ht="16.5" customHeight="1">
      <c r="A484" s="38"/>
      <c r="B484" s="39"/>
      <c r="C484" s="275" t="s">
        <v>687</v>
      </c>
      <c r="D484" s="275" t="s">
        <v>398</v>
      </c>
      <c r="E484" s="276" t="s">
        <v>688</v>
      </c>
      <c r="F484" s="277" t="s">
        <v>689</v>
      </c>
      <c r="G484" s="278" t="s">
        <v>149</v>
      </c>
      <c r="H484" s="279">
        <v>40</v>
      </c>
      <c r="I484" s="280"/>
      <c r="J484" s="281">
        <f>ROUND(I484*H484,2)</f>
        <v>0</v>
      </c>
      <c r="K484" s="277" t="s">
        <v>132</v>
      </c>
      <c r="L484" s="282"/>
      <c r="M484" s="283" t="s">
        <v>1</v>
      </c>
      <c r="N484" s="284" t="s">
        <v>41</v>
      </c>
      <c r="O484" s="91"/>
      <c r="P484" s="235">
        <f>O484*H484</f>
        <v>0</v>
      </c>
      <c r="Q484" s="235">
        <v>0.031</v>
      </c>
      <c r="R484" s="235">
        <f>Q484*H484</f>
        <v>1.24</v>
      </c>
      <c r="S484" s="235">
        <v>0</v>
      </c>
      <c r="T484" s="23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7" t="s">
        <v>623</v>
      </c>
      <c r="AT484" s="237" t="s">
        <v>398</v>
      </c>
      <c r="AU484" s="237" t="s">
        <v>85</v>
      </c>
      <c r="AY484" s="17" t="s">
        <v>126</v>
      </c>
      <c r="BE484" s="238">
        <f>IF(N484="základní",J484,0)</f>
        <v>0</v>
      </c>
      <c r="BF484" s="238">
        <f>IF(N484="snížená",J484,0)</f>
        <v>0</v>
      </c>
      <c r="BG484" s="238">
        <f>IF(N484="zákl. přenesená",J484,0)</f>
        <v>0</v>
      </c>
      <c r="BH484" s="238">
        <f>IF(N484="sníž. přenesená",J484,0)</f>
        <v>0</v>
      </c>
      <c r="BI484" s="238">
        <f>IF(N484="nulová",J484,0)</f>
        <v>0</v>
      </c>
      <c r="BJ484" s="17" t="s">
        <v>83</v>
      </c>
      <c r="BK484" s="238">
        <f>ROUND(I484*H484,2)</f>
        <v>0</v>
      </c>
      <c r="BL484" s="17" t="s">
        <v>623</v>
      </c>
      <c r="BM484" s="237" t="s">
        <v>690</v>
      </c>
    </row>
    <row r="485" s="13" customFormat="1">
      <c r="A485" s="13"/>
      <c r="B485" s="239"/>
      <c r="C485" s="240"/>
      <c r="D485" s="241" t="s">
        <v>135</v>
      </c>
      <c r="E485" s="242" t="s">
        <v>1</v>
      </c>
      <c r="F485" s="243" t="s">
        <v>691</v>
      </c>
      <c r="G485" s="240"/>
      <c r="H485" s="242" t="s">
        <v>1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135</v>
      </c>
      <c r="AU485" s="249" t="s">
        <v>85</v>
      </c>
      <c r="AV485" s="13" t="s">
        <v>83</v>
      </c>
      <c r="AW485" s="13" t="s">
        <v>32</v>
      </c>
      <c r="AX485" s="13" t="s">
        <v>76</v>
      </c>
      <c r="AY485" s="249" t="s">
        <v>126</v>
      </c>
    </row>
    <row r="486" s="14" customFormat="1">
      <c r="A486" s="14"/>
      <c r="B486" s="250"/>
      <c r="C486" s="251"/>
      <c r="D486" s="241" t="s">
        <v>135</v>
      </c>
      <c r="E486" s="252" t="s">
        <v>1</v>
      </c>
      <c r="F486" s="253" t="s">
        <v>686</v>
      </c>
      <c r="G486" s="251"/>
      <c r="H486" s="254">
        <v>40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0" t="s">
        <v>135</v>
      </c>
      <c r="AU486" s="260" t="s">
        <v>85</v>
      </c>
      <c r="AV486" s="14" t="s">
        <v>85</v>
      </c>
      <c r="AW486" s="14" t="s">
        <v>32</v>
      </c>
      <c r="AX486" s="14" t="s">
        <v>76</v>
      </c>
      <c r="AY486" s="260" t="s">
        <v>126</v>
      </c>
    </row>
    <row r="487" s="15" customFormat="1">
      <c r="A487" s="15"/>
      <c r="B487" s="261"/>
      <c r="C487" s="262"/>
      <c r="D487" s="241" t="s">
        <v>135</v>
      </c>
      <c r="E487" s="263" t="s">
        <v>1</v>
      </c>
      <c r="F487" s="264" t="s">
        <v>137</v>
      </c>
      <c r="G487" s="262"/>
      <c r="H487" s="265">
        <v>40</v>
      </c>
      <c r="I487" s="266"/>
      <c r="J487" s="262"/>
      <c r="K487" s="262"/>
      <c r="L487" s="267"/>
      <c r="M487" s="272"/>
      <c r="N487" s="273"/>
      <c r="O487" s="273"/>
      <c r="P487" s="273"/>
      <c r="Q487" s="273"/>
      <c r="R487" s="273"/>
      <c r="S487" s="273"/>
      <c r="T487" s="274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1" t="s">
        <v>135</v>
      </c>
      <c r="AU487" s="271" t="s">
        <v>85</v>
      </c>
      <c r="AV487" s="15" t="s">
        <v>133</v>
      </c>
      <c r="AW487" s="15" t="s">
        <v>32</v>
      </c>
      <c r="AX487" s="15" t="s">
        <v>83</v>
      </c>
      <c r="AY487" s="271" t="s">
        <v>126</v>
      </c>
    </row>
    <row r="488" s="2" customFormat="1" ht="6.96" customHeight="1">
      <c r="A488" s="38"/>
      <c r="B488" s="66"/>
      <c r="C488" s="67"/>
      <c r="D488" s="67"/>
      <c r="E488" s="67"/>
      <c r="F488" s="67"/>
      <c r="G488" s="67"/>
      <c r="H488" s="67"/>
      <c r="I488" s="67"/>
      <c r="J488" s="67"/>
      <c r="K488" s="67"/>
      <c r="L488" s="44"/>
      <c r="M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</row>
  </sheetData>
  <sheetProtection sheet="1" autoFilter="0" formatColumns="0" formatRows="0" objects="1" scenarios="1" spinCount="100000" saltValue="ofDq7z1D3VTjx4vRMw8X/n1ArWZjR9QJO7L/f8NUdjfjRrJvFuGBn0bcQ9fMgCBtaKj7S+ud1Qi+kS5YzjJOBw==" hashValue="H+50lZkOgm52tLIpYi7yLQzFm8BiH5JAytIZK2zgyailkMV7YW7zsfypL9zRea19NTqlqmmjLXgEsXs06EQxmA==" algorithmName="SHA-512" password="CC35"/>
  <autoFilter ref="C129:K4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Chodník na pozemku p.č. 2573/156, Na Láni, Rychnov nad Kněžnou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692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19. 3. 2025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ROUND((SUM(BE122:BE149)),  2)</f>
        <v>0</v>
      </c>
      <c r="G33" s="38"/>
      <c r="H33" s="38"/>
      <c r="I33" s="164">
        <v>0.20999999999999999</v>
      </c>
      <c r="J33" s="163">
        <f>ROUND(((SUM(BE122:BE149))*I33),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ROUND((SUM(BF122:BF149)),  2)</f>
        <v>0</v>
      </c>
      <c r="G34" s="38"/>
      <c r="H34" s="38"/>
      <c r="I34" s="164">
        <v>0.12</v>
      </c>
      <c r="J34" s="163">
        <f>ROUND(((SUM(BF122:BF149))*I34),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ROUND((SUM(BG122:BG149)),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ROUND((SUM(BH122:BH149)),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ROUND((SUM(BI122:BI149)),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Chodník na pozemku p.č. 2573/156, Na Láni,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</v>
      </c>
      <c r="G89" s="40"/>
      <c r="H89" s="40"/>
      <c r="I89" s="32" t="s">
        <v>22</v>
      </c>
      <c r="J89" s="79" t="str">
        <f>IF(J12="","",J12)</f>
        <v>19. 3. 2025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693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694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695</v>
      </c>
      <c r="E99" s="196"/>
      <c r="F99" s="196"/>
      <c r="G99" s="196"/>
      <c r="H99" s="196"/>
      <c r="I99" s="196"/>
      <c r="J99" s="197">
        <f>J132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696</v>
      </c>
      <c r="E100" s="196"/>
      <c r="F100" s="196"/>
      <c r="G100" s="196"/>
      <c r="H100" s="196"/>
      <c r="I100" s="196"/>
      <c r="J100" s="197">
        <f>J141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697</v>
      </c>
      <c r="E101" s="196"/>
      <c r="F101" s="196"/>
      <c r="G101" s="196"/>
      <c r="H101" s="196"/>
      <c r="I101" s="196"/>
      <c r="J101" s="197">
        <f>J143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698</v>
      </c>
      <c r="E102" s="196"/>
      <c r="F102" s="196"/>
      <c r="G102" s="196"/>
      <c r="H102" s="196"/>
      <c r="I102" s="196"/>
      <c r="J102" s="197">
        <f>J148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Chodník na pozemku p.č. 2573/156, Na Láni, Rychnov nad Kněžnou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Rychnov nad Kněžno</v>
      </c>
      <c r="G116" s="40"/>
      <c r="H116" s="40"/>
      <c r="I116" s="32" t="s">
        <v>22</v>
      </c>
      <c r="J116" s="79" t="str">
        <f>IF(J12="","",J12)</f>
        <v>19. 3. 2025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112</v>
      </c>
      <c r="D121" s="202" t="s">
        <v>61</v>
      </c>
      <c r="E121" s="202" t="s">
        <v>57</v>
      </c>
      <c r="F121" s="202" t="s">
        <v>58</v>
      </c>
      <c r="G121" s="202" t="s">
        <v>113</v>
      </c>
      <c r="H121" s="202" t="s">
        <v>114</v>
      </c>
      <c r="I121" s="202" t="s">
        <v>115</v>
      </c>
      <c r="J121" s="202" t="s">
        <v>104</v>
      </c>
      <c r="K121" s="203" t="s">
        <v>116</v>
      </c>
      <c r="L121" s="204"/>
      <c r="M121" s="100" t="s">
        <v>1</v>
      </c>
      <c r="N121" s="101" t="s">
        <v>40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699</v>
      </c>
      <c r="F123" s="213" t="s">
        <v>700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P124+P132+P141+P143+P148</f>
        <v>0</v>
      </c>
      <c r="Q123" s="218"/>
      <c r="R123" s="219">
        <f>R124+R132+R141+R143+R148</f>
        <v>0</v>
      </c>
      <c r="S123" s="218"/>
      <c r="T123" s="220">
        <f>T124+T132+T141+T143+T148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153</v>
      </c>
      <c r="AT123" s="222" t="s">
        <v>75</v>
      </c>
      <c r="AU123" s="222" t="s">
        <v>76</v>
      </c>
      <c r="AY123" s="221" t="s">
        <v>126</v>
      </c>
      <c r="BK123" s="223">
        <f>BK124+BK132+BK141+BK143+BK148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701</v>
      </c>
      <c r="F124" s="224" t="s">
        <v>702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SUM(P125:P131)</f>
        <v>0</v>
      </c>
      <c r="Q124" s="218"/>
      <c r="R124" s="219">
        <f>SUM(R125:R131)</f>
        <v>0</v>
      </c>
      <c r="S124" s="218"/>
      <c r="T124" s="220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153</v>
      </c>
      <c r="AT124" s="222" t="s">
        <v>75</v>
      </c>
      <c r="AU124" s="222" t="s">
        <v>83</v>
      </c>
      <c r="AY124" s="221" t="s">
        <v>126</v>
      </c>
      <c r="BK124" s="223">
        <f>SUM(BK125:BK131)</f>
        <v>0</v>
      </c>
    </row>
    <row r="125" s="2" customFormat="1" ht="16.5" customHeight="1">
      <c r="A125" s="38"/>
      <c r="B125" s="39"/>
      <c r="C125" s="226" t="s">
        <v>83</v>
      </c>
      <c r="D125" s="226" t="s">
        <v>128</v>
      </c>
      <c r="E125" s="227" t="s">
        <v>703</v>
      </c>
      <c r="F125" s="228" t="s">
        <v>704</v>
      </c>
      <c r="G125" s="229" t="s">
        <v>442</v>
      </c>
      <c r="H125" s="230">
        <v>1</v>
      </c>
      <c r="I125" s="231"/>
      <c r="J125" s="232">
        <f>ROUND(I125*H125,2)</f>
        <v>0</v>
      </c>
      <c r="K125" s="228" t="s">
        <v>132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705</v>
      </c>
      <c r="AT125" s="237" t="s">
        <v>128</v>
      </c>
      <c r="AU125" s="237" t="s">
        <v>85</v>
      </c>
      <c r="AY125" s="17" t="s">
        <v>126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705</v>
      </c>
      <c r="BM125" s="237" t="s">
        <v>706</v>
      </c>
    </row>
    <row r="126" s="2" customFormat="1" ht="16.5" customHeight="1">
      <c r="A126" s="38"/>
      <c r="B126" s="39"/>
      <c r="C126" s="226" t="s">
        <v>85</v>
      </c>
      <c r="D126" s="226" t="s">
        <v>128</v>
      </c>
      <c r="E126" s="227" t="s">
        <v>707</v>
      </c>
      <c r="F126" s="228" t="s">
        <v>708</v>
      </c>
      <c r="G126" s="229" t="s">
        <v>442</v>
      </c>
      <c r="H126" s="230">
        <v>1</v>
      </c>
      <c r="I126" s="231"/>
      <c r="J126" s="232">
        <f>ROUND(I126*H126,2)</f>
        <v>0</v>
      </c>
      <c r="K126" s="228" t="s">
        <v>132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705</v>
      </c>
      <c r="AT126" s="237" t="s">
        <v>128</v>
      </c>
      <c r="AU126" s="237" t="s">
        <v>85</v>
      </c>
      <c r="AY126" s="17" t="s">
        <v>126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705</v>
      </c>
      <c r="BM126" s="237" t="s">
        <v>709</v>
      </c>
    </row>
    <row r="127" s="13" customFormat="1">
      <c r="A127" s="13"/>
      <c r="B127" s="239"/>
      <c r="C127" s="240"/>
      <c r="D127" s="241" t="s">
        <v>135</v>
      </c>
      <c r="E127" s="242" t="s">
        <v>1</v>
      </c>
      <c r="F127" s="243" t="s">
        <v>710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135</v>
      </c>
      <c r="AU127" s="249" t="s">
        <v>85</v>
      </c>
      <c r="AV127" s="13" t="s">
        <v>83</v>
      </c>
      <c r="AW127" s="13" t="s">
        <v>32</v>
      </c>
      <c r="AX127" s="13" t="s">
        <v>76</v>
      </c>
      <c r="AY127" s="249" t="s">
        <v>126</v>
      </c>
    </row>
    <row r="128" s="14" customFormat="1">
      <c r="A128" s="14"/>
      <c r="B128" s="250"/>
      <c r="C128" s="251"/>
      <c r="D128" s="241" t="s">
        <v>135</v>
      </c>
      <c r="E128" s="252" t="s">
        <v>1</v>
      </c>
      <c r="F128" s="253" t="s">
        <v>83</v>
      </c>
      <c r="G128" s="251"/>
      <c r="H128" s="254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135</v>
      </c>
      <c r="AU128" s="260" t="s">
        <v>85</v>
      </c>
      <c r="AV128" s="14" t="s">
        <v>85</v>
      </c>
      <c r="AW128" s="14" t="s">
        <v>32</v>
      </c>
      <c r="AX128" s="14" t="s">
        <v>76</v>
      </c>
      <c r="AY128" s="260" t="s">
        <v>126</v>
      </c>
    </row>
    <row r="129" s="15" customFormat="1">
      <c r="A129" s="15"/>
      <c r="B129" s="261"/>
      <c r="C129" s="262"/>
      <c r="D129" s="241" t="s">
        <v>135</v>
      </c>
      <c r="E129" s="263" t="s">
        <v>1</v>
      </c>
      <c r="F129" s="264" t="s">
        <v>137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1" t="s">
        <v>135</v>
      </c>
      <c r="AU129" s="271" t="s">
        <v>85</v>
      </c>
      <c r="AV129" s="15" t="s">
        <v>133</v>
      </c>
      <c r="AW129" s="15" t="s">
        <v>32</v>
      </c>
      <c r="AX129" s="15" t="s">
        <v>83</v>
      </c>
      <c r="AY129" s="271" t="s">
        <v>126</v>
      </c>
    </row>
    <row r="130" s="2" customFormat="1" ht="16.5" customHeight="1">
      <c r="A130" s="38"/>
      <c r="B130" s="39"/>
      <c r="C130" s="226" t="s">
        <v>142</v>
      </c>
      <c r="D130" s="226" t="s">
        <v>128</v>
      </c>
      <c r="E130" s="227" t="s">
        <v>711</v>
      </c>
      <c r="F130" s="228" t="s">
        <v>712</v>
      </c>
      <c r="G130" s="229" t="s">
        <v>442</v>
      </c>
      <c r="H130" s="230">
        <v>1</v>
      </c>
      <c r="I130" s="231"/>
      <c r="J130" s="232">
        <f>ROUND(I130*H130,2)</f>
        <v>0</v>
      </c>
      <c r="K130" s="228" t="s">
        <v>132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705</v>
      </c>
      <c r="AT130" s="237" t="s">
        <v>128</v>
      </c>
      <c r="AU130" s="237" t="s">
        <v>85</v>
      </c>
      <c r="AY130" s="17" t="s">
        <v>126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705</v>
      </c>
      <c r="BM130" s="237" t="s">
        <v>713</v>
      </c>
    </row>
    <row r="131" s="2" customFormat="1" ht="16.5" customHeight="1">
      <c r="A131" s="38"/>
      <c r="B131" s="39"/>
      <c r="C131" s="226" t="s">
        <v>133</v>
      </c>
      <c r="D131" s="226" t="s">
        <v>128</v>
      </c>
      <c r="E131" s="227" t="s">
        <v>714</v>
      </c>
      <c r="F131" s="228" t="s">
        <v>715</v>
      </c>
      <c r="G131" s="229" t="s">
        <v>442</v>
      </c>
      <c r="H131" s="230">
        <v>1</v>
      </c>
      <c r="I131" s="231"/>
      <c r="J131" s="232">
        <f>ROUND(I131*H131,2)</f>
        <v>0</v>
      </c>
      <c r="K131" s="228" t="s">
        <v>132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705</v>
      </c>
      <c r="AT131" s="237" t="s">
        <v>128</v>
      </c>
      <c r="AU131" s="237" t="s">
        <v>85</v>
      </c>
      <c r="AY131" s="17" t="s">
        <v>126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705</v>
      </c>
      <c r="BM131" s="237" t="s">
        <v>716</v>
      </c>
    </row>
    <row r="132" s="12" customFormat="1" ht="22.8" customHeight="1">
      <c r="A132" s="12"/>
      <c r="B132" s="210"/>
      <c r="C132" s="211"/>
      <c r="D132" s="212" t="s">
        <v>75</v>
      </c>
      <c r="E132" s="224" t="s">
        <v>717</v>
      </c>
      <c r="F132" s="224" t="s">
        <v>718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SUM(P133:P140)</f>
        <v>0</v>
      </c>
      <c r="Q132" s="218"/>
      <c r="R132" s="219">
        <f>SUM(R133:R140)</f>
        <v>0</v>
      </c>
      <c r="S132" s="218"/>
      <c r="T132" s="220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153</v>
      </c>
      <c r="AT132" s="222" t="s">
        <v>75</v>
      </c>
      <c r="AU132" s="222" t="s">
        <v>83</v>
      </c>
      <c r="AY132" s="221" t="s">
        <v>126</v>
      </c>
      <c r="BK132" s="223">
        <f>SUM(BK133:BK140)</f>
        <v>0</v>
      </c>
    </row>
    <row r="133" s="2" customFormat="1" ht="16.5" customHeight="1">
      <c r="A133" s="38"/>
      <c r="B133" s="39"/>
      <c r="C133" s="226" t="s">
        <v>153</v>
      </c>
      <c r="D133" s="226" t="s">
        <v>128</v>
      </c>
      <c r="E133" s="227" t="s">
        <v>719</v>
      </c>
      <c r="F133" s="228" t="s">
        <v>718</v>
      </c>
      <c r="G133" s="229" t="s">
        <v>442</v>
      </c>
      <c r="H133" s="230">
        <v>1</v>
      </c>
      <c r="I133" s="231"/>
      <c r="J133" s="232">
        <f>ROUND(I133*H133,2)</f>
        <v>0</v>
      </c>
      <c r="K133" s="228" t="s">
        <v>132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705</v>
      </c>
      <c r="AT133" s="237" t="s">
        <v>128</v>
      </c>
      <c r="AU133" s="237" t="s">
        <v>85</v>
      </c>
      <c r="AY133" s="17" t="s">
        <v>126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705</v>
      </c>
      <c r="BM133" s="237" t="s">
        <v>720</v>
      </c>
    </row>
    <row r="134" s="13" customFormat="1">
      <c r="A134" s="13"/>
      <c r="B134" s="239"/>
      <c r="C134" s="240"/>
      <c r="D134" s="241" t="s">
        <v>135</v>
      </c>
      <c r="E134" s="242" t="s">
        <v>1</v>
      </c>
      <c r="F134" s="243" t="s">
        <v>721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135</v>
      </c>
      <c r="AU134" s="249" t="s">
        <v>85</v>
      </c>
      <c r="AV134" s="13" t="s">
        <v>83</v>
      </c>
      <c r="AW134" s="13" t="s">
        <v>32</v>
      </c>
      <c r="AX134" s="13" t="s">
        <v>76</v>
      </c>
      <c r="AY134" s="249" t="s">
        <v>126</v>
      </c>
    </row>
    <row r="135" s="14" customFormat="1">
      <c r="A135" s="14"/>
      <c r="B135" s="250"/>
      <c r="C135" s="251"/>
      <c r="D135" s="241" t="s">
        <v>135</v>
      </c>
      <c r="E135" s="252" t="s">
        <v>1</v>
      </c>
      <c r="F135" s="253" t="s">
        <v>83</v>
      </c>
      <c r="G135" s="251"/>
      <c r="H135" s="254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135</v>
      </c>
      <c r="AU135" s="260" t="s">
        <v>85</v>
      </c>
      <c r="AV135" s="14" t="s">
        <v>85</v>
      </c>
      <c r="AW135" s="14" t="s">
        <v>32</v>
      </c>
      <c r="AX135" s="14" t="s">
        <v>76</v>
      </c>
      <c r="AY135" s="260" t="s">
        <v>126</v>
      </c>
    </row>
    <row r="136" s="15" customFormat="1">
      <c r="A136" s="15"/>
      <c r="B136" s="261"/>
      <c r="C136" s="262"/>
      <c r="D136" s="241" t="s">
        <v>135</v>
      </c>
      <c r="E136" s="263" t="s">
        <v>1</v>
      </c>
      <c r="F136" s="264" t="s">
        <v>137</v>
      </c>
      <c r="G136" s="262"/>
      <c r="H136" s="265">
        <v>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135</v>
      </c>
      <c r="AU136" s="271" t="s">
        <v>85</v>
      </c>
      <c r="AV136" s="15" t="s">
        <v>133</v>
      </c>
      <c r="AW136" s="15" t="s">
        <v>32</v>
      </c>
      <c r="AX136" s="15" t="s">
        <v>83</v>
      </c>
      <c r="AY136" s="271" t="s">
        <v>126</v>
      </c>
    </row>
    <row r="137" s="2" customFormat="1" ht="16.5" customHeight="1">
      <c r="A137" s="38"/>
      <c r="B137" s="39"/>
      <c r="C137" s="226" t="s">
        <v>158</v>
      </c>
      <c r="D137" s="226" t="s">
        <v>128</v>
      </c>
      <c r="E137" s="227" t="s">
        <v>722</v>
      </c>
      <c r="F137" s="228" t="s">
        <v>723</v>
      </c>
      <c r="G137" s="229" t="s">
        <v>442</v>
      </c>
      <c r="H137" s="230">
        <v>1</v>
      </c>
      <c r="I137" s="231"/>
      <c r="J137" s="232">
        <f>ROUND(I137*H137,2)</f>
        <v>0</v>
      </c>
      <c r="K137" s="228" t="s">
        <v>132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705</v>
      </c>
      <c r="AT137" s="237" t="s">
        <v>128</v>
      </c>
      <c r="AU137" s="237" t="s">
        <v>85</v>
      </c>
      <c r="AY137" s="17" t="s">
        <v>126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705</v>
      </c>
      <c r="BM137" s="237" t="s">
        <v>724</v>
      </c>
    </row>
    <row r="138" s="13" customFormat="1">
      <c r="A138" s="13"/>
      <c r="B138" s="239"/>
      <c r="C138" s="240"/>
      <c r="D138" s="241" t="s">
        <v>135</v>
      </c>
      <c r="E138" s="242" t="s">
        <v>1</v>
      </c>
      <c r="F138" s="243" t="s">
        <v>725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135</v>
      </c>
      <c r="AU138" s="249" t="s">
        <v>85</v>
      </c>
      <c r="AV138" s="13" t="s">
        <v>83</v>
      </c>
      <c r="AW138" s="13" t="s">
        <v>32</v>
      </c>
      <c r="AX138" s="13" t="s">
        <v>76</v>
      </c>
      <c r="AY138" s="249" t="s">
        <v>126</v>
      </c>
    </row>
    <row r="139" s="14" customFormat="1">
      <c r="A139" s="14"/>
      <c r="B139" s="250"/>
      <c r="C139" s="251"/>
      <c r="D139" s="241" t="s">
        <v>135</v>
      </c>
      <c r="E139" s="252" t="s">
        <v>1</v>
      </c>
      <c r="F139" s="253" t="s">
        <v>83</v>
      </c>
      <c r="G139" s="251"/>
      <c r="H139" s="254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135</v>
      </c>
      <c r="AU139" s="260" t="s">
        <v>85</v>
      </c>
      <c r="AV139" s="14" t="s">
        <v>85</v>
      </c>
      <c r="AW139" s="14" t="s">
        <v>32</v>
      </c>
      <c r="AX139" s="14" t="s">
        <v>76</v>
      </c>
      <c r="AY139" s="260" t="s">
        <v>126</v>
      </c>
    </row>
    <row r="140" s="15" customFormat="1">
      <c r="A140" s="15"/>
      <c r="B140" s="261"/>
      <c r="C140" s="262"/>
      <c r="D140" s="241" t="s">
        <v>135</v>
      </c>
      <c r="E140" s="263" t="s">
        <v>1</v>
      </c>
      <c r="F140" s="264" t="s">
        <v>137</v>
      </c>
      <c r="G140" s="262"/>
      <c r="H140" s="265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135</v>
      </c>
      <c r="AU140" s="271" t="s">
        <v>85</v>
      </c>
      <c r="AV140" s="15" t="s">
        <v>133</v>
      </c>
      <c r="AW140" s="15" t="s">
        <v>32</v>
      </c>
      <c r="AX140" s="15" t="s">
        <v>83</v>
      </c>
      <c r="AY140" s="271" t="s">
        <v>126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726</v>
      </c>
      <c r="F141" s="224" t="s">
        <v>727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P142</f>
        <v>0</v>
      </c>
      <c r="Q141" s="218"/>
      <c r="R141" s="219">
        <f>R142</f>
        <v>0</v>
      </c>
      <c r="S141" s="218"/>
      <c r="T141" s="22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153</v>
      </c>
      <c r="AT141" s="222" t="s">
        <v>75</v>
      </c>
      <c r="AU141" s="222" t="s">
        <v>83</v>
      </c>
      <c r="AY141" s="221" t="s">
        <v>126</v>
      </c>
      <c r="BK141" s="223">
        <f>BK142</f>
        <v>0</v>
      </c>
    </row>
    <row r="142" s="2" customFormat="1" ht="16.5" customHeight="1">
      <c r="A142" s="38"/>
      <c r="B142" s="39"/>
      <c r="C142" s="226" t="s">
        <v>164</v>
      </c>
      <c r="D142" s="226" t="s">
        <v>128</v>
      </c>
      <c r="E142" s="227" t="s">
        <v>728</v>
      </c>
      <c r="F142" s="228" t="s">
        <v>729</v>
      </c>
      <c r="G142" s="229" t="s">
        <v>442</v>
      </c>
      <c r="H142" s="230">
        <v>4</v>
      </c>
      <c r="I142" s="231"/>
      <c r="J142" s="232">
        <f>ROUND(I142*H142,2)</f>
        <v>0</v>
      </c>
      <c r="K142" s="228" t="s">
        <v>132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705</v>
      </c>
      <c r="AT142" s="237" t="s">
        <v>128</v>
      </c>
      <c r="AU142" s="237" t="s">
        <v>85</v>
      </c>
      <c r="AY142" s="17" t="s">
        <v>126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705</v>
      </c>
      <c r="BM142" s="237" t="s">
        <v>730</v>
      </c>
    </row>
    <row r="143" s="12" customFormat="1" ht="22.8" customHeight="1">
      <c r="A143" s="12"/>
      <c r="B143" s="210"/>
      <c r="C143" s="211"/>
      <c r="D143" s="212" t="s">
        <v>75</v>
      </c>
      <c r="E143" s="224" t="s">
        <v>731</v>
      </c>
      <c r="F143" s="224" t="s">
        <v>732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SUM(P144:P147)</f>
        <v>0</v>
      </c>
      <c r="Q143" s="218"/>
      <c r="R143" s="219">
        <f>SUM(R144:R147)</f>
        <v>0</v>
      </c>
      <c r="S143" s="218"/>
      <c r="T143" s="220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153</v>
      </c>
      <c r="AT143" s="222" t="s">
        <v>75</v>
      </c>
      <c r="AU143" s="222" t="s">
        <v>83</v>
      </c>
      <c r="AY143" s="221" t="s">
        <v>126</v>
      </c>
      <c r="BK143" s="223">
        <f>SUM(BK144:BK147)</f>
        <v>0</v>
      </c>
    </row>
    <row r="144" s="2" customFormat="1" ht="16.5" customHeight="1">
      <c r="A144" s="38"/>
      <c r="B144" s="39"/>
      <c r="C144" s="226" t="s">
        <v>171</v>
      </c>
      <c r="D144" s="226" t="s">
        <v>128</v>
      </c>
      <c r="E144" s="227" t="s">
        <v>733</v>
      </c>
      <c r="F144" s="228" t="s">
        <v>734</v>
      </c>
      <c r="G144" s="229" t="s">
        <v>442</v>
      </c>
      <c r="H144" s="230">
        <v>1</v>
      </c>
      <c r="I144" s="231"/>
      <c r="J144" s="232">
        <f>ROUND(I144*H144,2)</f>
        <v>0</v>
      </c>
      <c r="K144" s="228" t="s">
        <v>132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705</v>
      </c>
      <c r="AT144" s="237" t="s">
        <v>128</v>
      </c>
      <c r="AU144" s="237" t="s">
        <v>85</v>
      </c>
      <c r="AY144" s="17" t="s">
        <v>126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705</v>
      </c>
      <c r="BM144" s="237" t="s">
        <v>735</v>
      </c>
    </row>
    <row r="145" s="13" customFormat="1">
      <c r="A145" s="13"/>
      <c r="B145" s="239"/>
      <c r="C145" s="240"/>
      <c r="D145" s="241" t="s">
        <v>135</v>
      </c>
      <c r="E145" s="242" t="s">
        <v>1</v>
      </c>
      <c r="F145" s="243" t="s">
        <v>736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135</v>
      </c>
      <c r="AU145" s="249" t="s">
        <v>85</v>
      </c>
      <c r="AV145" s="13" t="s">
        <v>83</v>
      </c>
      <c r="AW145" s="13" t="s">
        <v>32</v>
      </c>
      <c r="AX145" s="13" t="s">
        <v>76</v>
      </c>
      <c r="AY145" s="249" t="s">
        <v>126</v>
      </c>
    </row>
    <row r="146" s="14" customFormat="1">
      <c r="A146" s="14"/>
      <c r="B146" s="250"/>
      <c r="C146" s="251"/>
      <c r="D146" s="241" t="s">
        <v>135</v>
      </c>
      <c r="E146" s="252" t="s">
        <v>1</v>
      </c>
      <c r="F146" s="253" t="s">
        <v>83</v>
      </c>
      <c r="G146" s="251"/>
      <c r="H146" s="254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135</v>
      </c>
      <c r="AU146" s="260" t="s">
        <v>85</v>
      </c>
      <c r="AV146" s="14" t="s">
        <v>85</v>
      </c>
      <c r="AW146" s="14" t="s">
        <v>32</v>
      </c>
      <c r="AX146" s="14" t="s">
        <v>76</v>
      </c>
      <c r="AY146" s="260" t="s">
        <v>126</v>
      </c>
    </row>
    <row r="147" s="15" customFormat="1">
      <c r="A147" s="15"/>
      <c r="B147" s="261"/>
      <c r="C147" s="262"/>
      <c r="D147" s="241" t="s">
        <v>135</v>
      </c>
      <c r="E147" s="263" t="s">
        <v>1</v>
      </c>
      <c r="F147" s="264" t="s">
        <v>137</v>
      </c>
      <c r="G147" s="262"/>
      <c r="H147" s="265">
        <v>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135</v>
      </c>
      <c r="AU147" s="271" t="s">
        <v>85</v>
      </c>
      <c r="AV147" s="15" t="s">
        <v>133</v>
      </c>
      <c r="AW147" s="15" t="s">
        <v>32</v>
      </c>
      <c r="AX147" s="15" t="s">
        <v>83</v>
      </c>
      <c r="AY147" s="271" t="s">
        <v>126</v>
      </c>
    </row>
    <row r="148" s="12" customFormat="1" ht="22.8" customHeight="1">
      <c r="A148" s="12"/>
      <c r="B148" s="210"/>
      <c r="C148" s="211"/>
      <c r="D148" s="212" t="s">
        <v>75</v>
      </c>
      <c r="E148" s="224" t="s">
        <v>737</v>
      </c>
      <c r="F148" s="224" t="s">
        <v>738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P149</f>
        <v>0</v>
      </c>
      <c r="Q148" s="218"/>
      <c r="R148" s="219">
        <f>R149</f>
        <v>0</v>
      </c>
      <c r="S148" s="218"/>
      <c r="T148" s="22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153</v>
      </c>
      <c r="AT148" s="222" t="s">
        <v>75</v>
      </c>
      <c r="AU148" s="222" t="s">
        <v>83</v>
      </c>
      <c r="AY148" s="221" t="s">
        <v>126</v>
      </c>
      <c r="BK148" s="223">
        <f>BK149</f>
        <v>0</v>
      </c>
    </row>
    <row r="149" s="2" customFormat="1" ht="16.5" customHeight="1">
      <c r="A149" s="38"/>
      <c r="B149" s="39"/>
      <c r="C149" s="226" t="s">
        <v>177</v>
      </c>
      <c r="D149" s="226" t="s">
        <v>128</v>
      </c>
      <c r="E149" s="227" t="s">
        <v>739</v>
      </c>
      <c r="F149" s="228" t="s">
        <v>740</v>
      </c>
      <c r="G149" s="229" t="s">
        <v>442</v>
      </c>
      <c r="H149" s="230">
        <v>1</v>
      </c>
      <c r="I149" s="231"/>
      <c r="J149" s="232">
        <f>ROUND(I149*H149,2)</f>
        <v>0</v>
      </c>
      <c r="K149" s="228" t="s">
        <v>132</v>
      </c>
      <c r="L149" s="44"/>
      <c r="M149" s="285" t="s">
        <v>1</v>
      </c>
      <c r="N149" s="286" t="s">
        <v>41</v>
      </c>
      <c r="O149" s="287"/>
      <c r="P149" s="288">
        <f>O149*H149</f>
        <v>0</v>
      </c>
      <c r="Q149" s="288">
        <v>0</v>
      </c>
      <c r="R149" s="288">
        <f>Q149*H149</f>
        <v>0</v>
      </c>
      <c r="S149" s="288">
        <v>0</v>
      </c>
      <c r="T149" s="28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705</v>
      </c>
      <c r="AT149" s="237" t="s">
        <v>128</v>
      </c>
      <c r="AU149" s="237" t="s">
        <v>85</v>
      </c>
      <c r="AY149" s="17" t="s">
        <v>126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705</v>
      </c>
      <c r="BM149" s="237" t="s">
        <v>741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MJUmN4f97l5URx6Ob49CweWPVvGNT5Hr0ecS6rh0Vk9UJsyb0KSMh7IJaHMhfvaGT5vfGzF/LVxhNL8NeGt3Hw==" hashValue="97Zcxsw3xRdUBDoxrxECuF/MU3Az/SRnVclJwkuXS58HP61OCwgxgPALUzy+BjL/LcnFO+bNkAdfpcD51t9Vjg==" algorithmName="SHA-512" password="CC35"/>
  <autoFilter ref="C121:K1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2025-03-19T15:06:43Z</dcterms:created>
  <dcterms:modified xsi:type="dcterms:W3CDTF">2025-03-19T15:06:48Z</dcterms:modified>
</cp:coreProperties>
</file>